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emonics-my.sharepoint.com/personal/drugova_usaidega_org/Documents/Desktop/1.Legalization/1. Legalization tables/Komunat/"/>
    </mc:Choice>
  </mc:AlternateContent>
  <xr:revisionPtr revIDLastSave="0" documentId="8_{2F94D502-0425-42AD-83C0-A174C3821377}" xr6:coauthVersionLast="47" xr6:coauthVersionMax="47" xr10:uidLastSave="{00000000-0000-0000-0000-000000000000}"/>
  <bookViews>
    <workbookView xWindow="-120" yWindow="-120" windowWidth="29040" windowHeight="15840" xr2:uid="{17A9B20A-5012-4247-9955-CD9035434312}"/>
  </bookViews>
  <sheets>
    <sheet name="9. Suharek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8" i="1" l="1"/>
  <c r="S48" i="1"/>
  <c r="R48" i="1"/>
  <c r="Q48" i="1"/>
  <c r="P48" i="1"/>
  <c r="O48" i="1"/>
  <c r="N48" i="1"/>
  <c r="M48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F35" i="1"/>
  <c r="N32" i="1"/>
  <c r="F32" i="1"/>
  <c r="B30" i="1"/>
  <c r="C30" i="1" s="1"/>
  <c r="T28" i="1"/>
  <c r="T32" i="1" s="1"/>
  <c r="S28" i="1"/>
  <c r="S32" i="1" s="1"/>
  <c r="R28" i="1"/>
  <c r="R32" i="1" s="1"/>
  <c r="Q28" i="1"/>
  <c r="Q32" i="1" s="1"/>
  <c r="P28" i="1"/>
  <c r="P32" i="1" s="1"/>
  <c r="O28" i="1"/>
  <c r="O32" i="1" s="1"/>
  <c r="N28" i="1"/>
  <c r="N35" i="1" s="1"/>
  <c r="M28" i="1"/>
  <c r="M32" i="1" s="1"/>
  <c r="L28" i="1"/>
  <c r="L32" i="1" s="1"/>
  <c r="K28" i="1"/>
  <c r="K35" i="1" s="1"/>
  <c r="J28" i="1"/>
  <c r="J35" i="1" s="1"/>
  <c r="I28" i="1"/>
  <c r="I35" i="1" s="1"/>
  <c r="H28" i="1"/>
  <c r="H35" i="1" s="1"/>
  <c r="G28" i="1"/>
  <c r="G35" i="1" s="1"/>
  <c r="F28" i="1"/>
  <c r="E28" i="1"/>
  <c r="E35" i="1" s="1"/>
  <c r="D28" i="1"/>
  <c r="D35" i="1" s="1"/>
  <c r="C28" i="1"/>
  <c r="C35" i="1" s="1"/>
  <c r="T26" i="1"/>
  <c r="S26" i="1"/>
  <c r="R26" i="1"/>
  <c r="Q26" i="1"/>
  <c r="P26" i="1"/>
  <c r="O26" i="1"/>
  <c r="O35" i="1" s="1"/>
  <c r="N26" i="1"/>
  <c r="M26" i="1"/>
  <c r="L26" i="1"/>
  <c r="K26" i="1"/>
  <c r="J26" i="1"/>
  <c r="I26" i="1"/>
  <c r="H26" i="1"/>
  <c r="G26" i="1"/>
  <c r="F26" i="1"/>
  <c r="E26" i="1"/>
  <c r="D26" i="1"/>
  <c r="C26" i="1"/>
  <c r="C25" i="1"/>
  <c r="C27" i="1" s="1"/>
  <c r="M20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C22" i="1" s="1"/>
  <c r="B18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T12" i="1"/>
  <c r="T20" i="1" s="1"/>
  <c r="K12" i="1"/>
  <c r="K20" i="1" s="1"/>
  <c r="C12" i="1"/>
  <c r="C20" i="1" s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T9" i="1"/>
  <c r="S9" i="1"/>
  <c r="S12" i="1" s="1"/>
  <c r="S20" i="1" s="1"/>
  <c r="R9" i="1"/>
  <c r="R12" i="1" s="1"/>
  <c r="R20" i="1" s="1"/>
  <c r="R21" i="1" s="1"/>
  <c r="R40" i="1" s="1"/>
  <c r="Q9" i="1"/>
  <c r="Q12" i="1" s="1"/>
  <c r="Q20" i="1" s="1"/>
  <c r="P9" i="1"/>
  <c r="P12" i="1" s="1"/>
  <c r="P20" i="1" s="1"/>
  <c r="O9" i="1"/>
  <c r="O12" i="1" s="1"/>
  <c r="N9" i="1"/>
  <c r="N12" i="1" s="1"/>
  <c r="M9" i="1"/>
  <c r="L9" i="1"/>
  <c r="L12" i="1" s="1"/>
  <c r="K9" i="1"/>
  <c r="J9" i="1"/>
  <c r="J12" i="1" s="1"/>
  <c r="I9" i="1"/>
  <c r="I12" i="1" s="1"/>
  <c r="H9" i="1"/>
  <c r="H12" i="1" s="1"/>
  <c r="G9" i="1"/>
  <c r="G12" i="1" s="1"/>
  <c r="F9" i="1"/>
  <c r="F12" i="1" s="1"/>
  <c r="E9" i="1"/>
  <c r="E12" i="1" s="1"/>
  <c r="D9" i="1"/>
  <c r="D12" i="1" s="1"/>
  <c r="C9" i="1"/>
  <c r="Q7" i="1"/>
  <c r="I7" i="1"/>
  <c r="T6" i="1"/>
  <c r="S6" i="1"/>
  <c r="R6" i="1"/>
  <c r="Q6" i="1"/>
  <c r="P6" i="1"/>
  <c r="O6" i="1"/>
  <c r="N6" i="1"/>
  <c r="M6" i="1"/>
  <c r="M23" i="1" s="1"/>
  <c r="L6" i="1"/>
  <c r="K6" i="1"/>
  <c r="J6" i="1"/>
  <c r="I6" i="1"/>
  <c r="H6" i="1"/>
  <c r="G6" i="1"/>
  <c r="F6" i="1"/>
  <c r="E6" i="1"/>
  <c r="D6" i="1"/>
  <c r="C6" i="1"/>
  <c r="T5" i="1"/>
  <c r="T7" i="1" s="1"/>
  <c r="S5" i="1"/>
  <c r="S7" i="1" s="1"/>
  <c r="R5" i="1"/>
  <c r="R7" i="1" s="1"/>
  <c r="Q5" i="1"/>
  <c r="P5" i="1"/>
  <c r="P7" i="1" s="1"/>
  <c r="N5" i="1"/>
  <c r="N7" i="1" s="1"/>
  <c r="M5" i="1"/>
  <c r="M7" i="1" s="1"/>
  <c r="L5" i="1"/>
  <c r="L7" i="1" s="1"/>
  <c r="K5" i="1"/>
  <c r="K7" i="1" s="1"/>
  <c r="J5" i="1"/>
  <c r="J7" i="1" s="1"/>
  <c r="I5" i="1"/>
  <c r="H5" i="1"/>
  <c r="H7" i="1" s="1"/>
  <c r="F5" i="1"/>
  <c r="F7" i="1" s="1"/>
  <c r="E5" i="1"/>
  <c r="E7" i="1" s="1"/>
  <c r="D5" i="1"/>
  <c r="D7" i="1" s="1"/>
  <c r="C5" i="1"/>
  <c r="C7" i="1" s="1"/>
  <c r="D30" i="1" l="1"/>
  <c r="D25" i="1"/>
  <c r="D27" i="1" s="1"/>
  <c r="O20" i="1"/>
  <c r="O23" i="1"/>
  <c r="P21" i="1"/>
  <c r="P40" i="1" s="1"/>
  <c r="D23" i="1"/>
  <c r="D20" i="1"/>
  <c r="H22" i="1" s="1"/>
  <c r="L23" i="1"/>
  <c r="L20" i="1"/>
  <c r="L21" i="1" s="1"/>
  <c r="L40" i="1" s="1"/>
  <c r="Q21" i="1"/>
  <c r="Q40" i="1" s="1"/>
  <c r="E23" i="1"/>
  <c r="E20" i="1"/>
  <c r="F23" i="1"/>
  <c r="F20" i="1"/>
  <c r="G22" i="1" s="1"/>
  <c r="K22" i="1"/>
  <c r="E22" i="1"/>
  <c r="I20" i="1"/>
  <c r="T22" i="1" s="1"/>
  <c r="I23" i="1"/>
  <c r="N23" i="1"/>
  <c r="N20" i="1"/>
  <c r="N21" i="1" s="1"/>
  <c r="G20" i="1"/>
  <c r="R22" i="1" s="1"/>
  <c r="G23" i="1"/>
  <c r="H20" i="1"/>
  <c r="H21" i="1" s="1"/>
  <c r="H23" i="1"/>
  <c r="J20" i="1"/>
  <c r="J21" i="1" s="1"/>
  <c r="J23" i="1"/>
  <c r="C21" i="1"/>
  <c r="K21" i="1"/>
  <c r="S21" i="1"/>
  <c r="S40" i="1" s="1"/>
  <c r="G32" i="1"/>
  <c r="P35" i="1"/>
  <c r="G5" i="1"/>
  <c r="G7" i="1" s="1"/>
  <c r="O5" i="1"/>
  <c r="O7" i="1" s="1"/>
  <c r="T21" i="1"/>
  <c r="T40" i="1" s="1"/>
  <c r="H32" i="1"/>
  <c r="Q35" i="1"/>
  <c r="E21" i="1"/>
  <c r="M21" i="1"/>
  <c r="I32" i="1"/>
  <c r="S35" i="1"/>
  <c r="J32" i="1"/>
  <c r="T35" i="1"/>
  <c r="O21" i="1"/>
  <c r="C23" i="1"/>
  <c r="K23" i="1"/>
  <c r="C32" i="1"/>
  <c r="K32" i="1"/>
  <c r="D32" i="1"/>
  <c r="M35" i="1"/>
  <c r="E32" i="1"/>
  <c r="D44" i="1" l="1"/>
  <c r="C44" i="1"/>
  <c r="B44" i="1"/>
  <c r="F21" i="1"/>
  <c r="N22" i="1"/>
  <c r="C43" i="1"/>
  <c r="M22" i="1"/>
  <c r="D21" i="1"/>
  <c r="D22" i="1"/>
  <c r="F22" i="1"/>
  <c r="D43" i="1"/>
  <c r="I21" i="1"/>
  <c r="L22" i="1"/>
  <c r="O22" i="1"/>
  <c r="G21" i="1"/>
  <c r="C34" i="1"/>
  <c r="C41" i="1" s="1"/>
  <c r="Q22" i="1"/>
  <c r="B43" i="1"/>
  <c r="P22" i="1"/>
  <c r="E30" i="1"/>
  <c r="D34" i="1"/>
  <c r="E25" i="1"/>
  <c r="E27" i="1" s="1"/>
  <c r="D33" i="1"/>
  <c r="S22" i="1"/>
  <c r="I22" i="1"/>
  <c r="J22" i="1"/>
  <c r="C33" i="1"/>
  <c r="C40" i="1" s="1"/>
  <c r="D41" i="1" l="1"/>
  <c r="D40" i="1"/>
  <c r="F30" i="1"/>
  <c r="E34" i="1"/>
  <c r="E41" i="1" s="1"/>
  <c r="F25" i="1"/>
  <c r="F27" i="1" s="1"/>
  <c r="E33" i="1"/>
  <c r="E40" i="1" s="1"/>
  <c r="G30" i="1" l="1"/>
  <c r="F34" i="1"/>
  <c r="F41" i="1" s="1"/>
  <c r="G25" i="1"/>
  <c r="G27" i="1" s="1"/>
  <c r="F33" i="1"/>
  <c r="F40" i="1" s="1"/>
  <c r="G34" i="1" l="1"/>
  <c r="G41" i="1" s="1"/>
  <c r="H25" i="1"/>
  <c r="H27" i="1" s="1"/>
  <c r="G33" i="1"/>
  <c r="G40" i="1" s="1"/>
  <c r="H30" i="1"/>
  <c r="H33" i="1" l="1"/>
  <c r="H40" i="1" s="1"/>
  <c r="H34" i="1"/>
  <c r="H41" i="1" s="1"/>
  <c r="I25" i="1"/>
  <c r="I27" i="1" s="1"/>
  <c r="I30" i="1"/>
  <c r="I33" i="1" l="1"/>
  <c r="I40" i="1" s="1"/>
  <c r="J30" i="1"/>
  <c r="I34" i="1"/>
  <c r="I41" i="1" s="1"/>
  <c r="J25" i="1"/>
  <c r="J27" i="1" s="1"/>
  <c r="J33" i="1" l="1"/>
  <c r="J40" i="1" s="1"/>
  <c r="K30" i="1"/>
  <c r="J34" i="1"/>
  <c r="J41" i="1" s="1"/>
  <c r="K25" i="1"/>
  <c r="K27" i="1" s="1"/>
  <c r="K33" i="1" l="1"/>
  <c r="K40" i="1" s="1"/>
  <c r="L30" i="1"/>
  <c r="K34" i="1"/>
  <c r="K41" i="1" s="1"/>
  <c r="L25" i="1"/>
  <c r="L27" i="1" s="1"/>
  <c r="M30" i="1" l="1"/>
  <c r="L34" i="1"/>
  <c r="L41" i="1" s="1"/>
  <c r="M25" i="1"/>
  <c r="M27" i="1" s="1"/>
  <c r="N30" i="1" l="1"/>
  <c r="M34" i="1"/>
  <c r="M41" i="1" s="1"/>
  <c r="N25" i="1"/>
  <c r="N27" i="1" s="1"/>
  <c r="M33" i="1"/>
  <c r="M40" i="1" s="1"/>
  <c r="O30" i="1" l="1"/>
  <c r="N34" i="1"/>
  <c r="N41" i="1" s="1"/>
  <c r="O25" i="1"/>
  <c r="O27" i="1" s="1"/>
  <c r="N33" i="1"/>
  <c r="N40" i="1" s="1"/>
  <c r="O34" i="1" l="1"/>
  <c r="O41" i="1" s="1"/>
  <c r="P25" i="1"/>
  <c r="P27" i="1" s="1"/>
  <c r="O33" i="1"/>
  <c r="O40" i="1" s="1"/>
  <c r="P30" i="1"/>
  <c r="P34" i="1" l="1"/>
  <c r="P41" i="1" s="1"/>
  <c r="Q25" i="1"/>
  <c r="Q27" i="1" s="1"/>
  <c r="Q30" i="1"/>
  <c r="R30" i="1" l="1"/>
  <c r="Q34" i="1"/>
  <c r="Q41" i="1" s="1"/>
  <c r="R25" i="1"/>
  <c r="R27" i="1" s="1"/>
  <c r="S30" i="1" l="1"/>
  <c r="R34" i="1"/>
  <c r="R41" i="1" s="1"/>
  <c r="S25" i="1"/>
  <c r="S27" i="1" s="1"/>
  <c r="T30" i="1" l="1"/>
  <c r="T34" i="1" s="1"/>
  <c r="T41" i="1" s="1"/>
  <c r="S34" i="1"/>
  <c r="S41" i="1" s="1"/>
  <c r="T25" i="1"/>
  <c r="T27" i="1" s="1"/>
</calcChain>
</file>

<file path=xl/sharedStrings.xml><?xml version="1.0" encoding="utf-8"?>
<sst xmlns="http://schemas.openxmlformats.org/spreadsheetml/2006/main" count="50" uniqueCount="50">
  <si>
    <t>Municipality of Suharekë / Suva Reka</t>
  </si>
  <si>
    <t>As of (date):</t>
  </si>
  <si>
    <t xml:space="preserve">I.  Total Applications Received (#) </t>
  </si>
  <si>
    <t>II.  Urbanism Department Processing</t>
  </si>
  <si>
    <t>II.A.  Application Inventory Carry-Over (start of report month) (#)</t>
  </si>
  <si>
    <t>II.B.  New Applications (month) (#)</t>
  </si>
  <si>
    <t>II.C.  Applications Pending (#)</t>
  </si>
  <si>
    <t>II.D. Decisions (month) (#)</t>
  </si>
  <si>
    <t xml:space="preserve">II.D.1.  Pending List Decisions (month) (#) </t>
  </si>
  <si>
    <t>II.D.2.  Demolition List Decisions (month) (#)</t>
  </si>
  <si>
    <t xml:space="preserve">II.D.3.  Legalization Certificate Decisions (month) (#) </t>
  </si>
  <si>
    <t>II.D.4.  Cases Processed (month) (#)</t>
  </si>
  <si>
    <t>II.E. Decisions (total) (#)</t>
  </si>
  <si>
    <t xml:space="preserve">II.E.1.  Pending List Decisions (total) (#) </t>
  </si>
  <si>
    <t>II.E.2.  Demolition List Decisions (total) (#)</t>
  </si>
  <si>
    <t xml:space="preserve">II.E.3.  Legalization Certificate Decisions (total) (#) </t>
  </si>
  <si>
    <t>II.E.4.  Total Cases Processed (total) (#)</t>
  </si>
  <si>
    <t>II.F. Cases Pending (end of period) )(#)</t>
  </si>
  <si>
    <t>II.G. Urbanism Efficiency</t>
  </si>
  <si>
    <t>II.G.1 Average Cases Processed per week (current rate)</t>
  </si>
  <si>
    <t>II.G.2. Time to Process Cases Pending (weeks)</t>
  </si>
  <si>
    <t>II.G.3. Time to Process Cases at Best Observed Rate</t>
  </si>
  <si>
    <t>II.G.4.  UD Monthly Clearance Rate (100%+ goal)</t>
  </si>
  <si>
    <t>III. Cadaster Department Processing</t>
  </si>
  <si>
    <t>III.A.  Case Inventory Carry-Over (#)</t>
  </si>
  <si>
    <t>III.B.  New Cases (month) (#)</t>
  </si>
  <si>
    <t>III.C.  Cases Pending (#)</t>
  </si>
  <si>
    <t>III.D.  Cases Registered in Cadaster/IPRR (month) (#)</t>
  </si>
  <si>
    <t>III.E. Total Cases Registered Cadaster/IPRR (total) (#)</t>
  </si>
  <si>
    <t>III.F. Cases Pending (end of period) (#)</t>
  </si>
  <si>
    <t>III.G.  Cadaster Efficiency</t>
  </si>
  <si>
    <t>III.G.1 Average Cases Processed per week (current rate)</t>
  </si>
  <si>
    <t>III.G.2. Time to Process Cases Pending (weeks)</t>
  </si>
  <si>
    <t>III.G.3. Time to Process Cases at Best Observed Rate</t>
  </si>
  <si>
    <t>III.G.4.  CD Monthly Clearance Rate (100%+ goal)</t>
  </si>
  <si>
    <t>IV. Overall Performance</t>
  </si>
  <si>
    <t>IV.A. Urbanism Department Performance</t>
  </si>
  <si>
    <t>IV.B. Cadaster Department Performance</t>
  </si>
  <si>
    <t>IV.C. Total Municipal Performance</t>
  </si>
  <si>
    <t>IV.D.1. Applicant Wait Time (Years)</t>
  </si>
  <si>
    <t>IV.D.2. Applicant Wait Time at Best Observed Rates (Years)</t>
  </si>
  <si>
    <t>V.  Comparative Department and Municipal Processing Times (weeks)</t>
  </si>
  <si>
    <t>Max (observed capacity)</t>
  </si>
  <si>
    <t>Average (observed capacity)</t>
  </si>
  <si>
    <t>Min (observed capacity)</t>
  </si>
  <si>
    <t>V.A.  Urbanism Department (Legalization)</t>
  </si>
  <si>
    <t>V.B.  Cadaster Department (Registration / Formalization)</t>
  </si>
  <si>
    <t>VI. Estimated market value</t>
  </si>
  <si>
    <t xml:space="preserve">VI.A. Estimated Market Value of Formalized Buildings 
(million Euros min/max) </t>
  </si>
  <si>
    <t xml:space="preserve">VII.A. Estimated Average of Market Value of Formalized Buildings 
(million Euros)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</si>
</sst>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Gill Sans MT"/>
      <family val="2"/>
    </font>
    <font>
      <sz val="14"/>
      <color theme="1"/>
      <name val="Gill Sans MT"/>
      <family val="2"/>
    </font>
    <font>
      <b/>
      <sz val="14"/>
      <color theme="1"/>
      <name val="Gill Sans MT"/>
      <family val="2"/>
    </font>
    <font>
      <sz val="12"/>
      <color rgb="FF000000"/>
      <name val="Gill Sans MT"/>
      <family val="2"/>
    </font>
    <font>
      <sz val="12"/>
      <color theme="1"/>
      <name val="Gill Sans MT"/>
      <family val="2"/>
    </font>
    <font>
      <sz val="12"/>
      <name val="Gill Sans MT"/>
      <family val="2"/>
    </font>
    <font>
      <b/>
      <sz val="12"/>
      <color rgb="FF000000"/>
      <name val="Gill Sans MT"/>
      <family val="2"/>
    </font>
    <font>
      <sz val="11"/>
      <name val="Gill Sans MT"/>
      <family val="2"/>
    </font>
    <font>
      <sz val="12"/>
      <color rgb="FFFF0000"/>
      <name val="Gill Sans MT"/>
      <family val="2"/>
    </font>
    <font>
      <i/>
      <sz val="12"/>
      <color rgb="FF000000"/>
      <name val="Gill Sans MT"/>
      <family val="2"/>
    </font>
    <font>
      <i/>
      <sz val="12"/>
      <color rgb="FFFF0000"/>
      <name val="Gill Sans MT"/>
      <family val="2"/>
    </font>
    <font>
      <i/>
      <sz val="12"/>
      <color theme="1"/>
      <name val="Gill Sans MT"/>
      <family val="2"/>
    </font>
    <font>
      <b/>
      <sz val="12"/>
      <color theme="1"/>
      <name val="Gill Sans MT"/>
      <family val="2"/>
    </font>
    <font>
      <sz val="11"/>
      <color theme="1"/>
      <name val="Gill Sans M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right" vertical="center"/>
    </xf>
    <xf numFmtId="15" fontId="4" fillId="3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left" vertical="center" wrapText="1"/>
    </xf>
    <xf numFmtId="3" fontId="6" fillId="4" borderId="9" xfId="0" applyNumberFormat="1" applyFont="1" applyFill="1" applyBorder="1" applyAlignment="1">
      <alignment horizontal="center" vertical="center" wrapText="1"/>
    </xf>
    <xf numFmtId="3" fontId="7" fillId="4" borderId="9" xfId="0" applyNumberFormat="1" applyFont="1" applyFill="1" applyBorder="1" applyAlignment="1">
      <alignment horizontal="center" vertical="center" wrapText="1"/>
    </xf>
    <xf numFmtId="3" fontId="6" fillId="4" borderId="9" xfId="0" applyNumberFormat="1" applyFont="1" applyFill="1" applyBorder="1" applyAlignment="1">
      <alignment vertical="center" wrapText="1"/>
    </xf>
    <xf numFmtId="3" fontId="6" fillId="4" borderId="10" xfId="0" applyNumberFormat="1" applyFont="1" applyFill="1" applyBorder="1" applyAlignment="1">
      <alignment vertical="center" wrapText="1"/>
    </xf>
    <xf numFmtId="3" fontId="6" fillId="4" borderId="11" xfId="0" applyNumberFormat="1" applyFont="1" applyFill="1" applyBorder="1" applyAlignment="1">
      <alignment vertical="center" wrapText="1"/>
    </xf>
    <xf numFmtId="3" fontId="6" fillId="4" borderId="12" xfId="0" applyNumberFormat="1" applyFont="1" applyFill="1" applyBorder="1" applyAlignment="1">
      <alignment vertical="center" wrapText="1"/>
    </xf>
    <xf numFmtId="3" fontId="8" fillId="5" borderId="13" xfId="0" applyNumberFormat="1" applyFont="1" applyFill="1" applyBorder="1" applyAlignment="1">
      <alignment horizontal="left" vertical="center" wrapText="1"/>
    </xf>
    <xf numFmtId="3" fontId="5" fillId="5" borderId="14" xfId="0" applyNumberFormat="1" applyFont="1" applyFill="1" applyBorder="1" applyAlignment="1">
      <alignment vertical="center"/>
    </xf>
    <xf numFmtId="3" fontId="5" fillId="5" borderId="14" xfId="0" applyNumberFormat="1" applyFont="1" applyFill="1" applyBorder="1" applyAlignment="1">
      <alignment horizontal="center" vertical="center"/>
    </xf>
    <xf numFmtId="3" fontId="5" fillId="5" borderId="14" xfId="0" applyNumberFormat="1" applyFont="1" applyFill="1" applyBorder="1" applyAlignment="1">
      <alignment horizontal="center" vertical="center" wrapText="1"/>
    </xf>
    <xf numFmtId="3" fontId="5" fillId="5" borderId="15" xfId="0" applyNumberFormat="1" applyFont="1" applyFill="1" applyBorder="1" applyAlignment="1">
      <alignment vertical="center"/>
    </xf>
    <xf numFmtId="3" fontId="6" fillId="5" borderId="8" xfId="0" applyNumberFormat="1" applyFont="1" applyFill="1" applyBorder="1" applyAlignment="1">
      <alignment vertical="center" wrapText="1"/>
    </xf>
    <xf numFmtId="3" fontId="6" fillId="5" borderId="16" xfId="0" applyNumberFormat="1" applyFont="1" applyFill="1" applyBorder="1" applyAlignment="1">
      <alignment vertical="center" wrapText="1"/>
    </xf>
    <xf numFmtId="3" fontId="5" fillId="6" borderId="17" xfId="0" applyNumberFormat="1" applyFont="1" applyFill="1" applyBorder="1" applyAlignment="1">
      <alignment horizontal="left" vertical="center" wrapText="1" indent="2"/>
    </xf>
    <xf numFmtId="3" fontId="6" fillId="6" borderId="18" xfId="0" applyNumberFormat="1" applyFont="1" applyFill="1" applyBorder="1" applyAlignment="1">
      <alignment horizontal="center" vertical="center" wrapText="1"/>
    </xf>
    <xf numFmtId="3" fontId="6" fillId="6" borderId="19" xfId="0" applyNumberFormat="1" applyFont="1" applyFill="1" applyBorder="1" applyAlignment="1">
      <alignment vertical="center" wrapText="1"/>
    </xf>
    <xf numFmtId="3" fontId="5" fillId="4" borderId="17" xfId="0" applyNumberFormat="1" applyFont="1" applyFill="1" applyBorder="1" applyAlignment="1">
      <alignment horizontal="left" vertical="center" wrapText="1" indent="2"/>
    </xf>
    <xf numFmtId="3" fontId="6" fillId="4" borderId="19" xfId="0" applyNumberFormat="1" applyFont="1" applyFill="1" applyBorder="1" applyAlignment="1">
      <alignment horizontal="center" vertical="center" wrapText="1"/>
    </xf>
    <xf numFmtId="3" fontId="6" fillId="4" borderId="19" xfId="0" applyNumberFormat="1" applyFont="1" applyFill="1" applyBorder="1" applyAlignment="1">
      <alignment vertical="center" wrapText="1"/>
    </xf>
    <xf numFmtId="3" fontId="8" fillId="6" borderId="17" xfId="0" applyNumberFormat="1" applyFont="1" applyFill="1" applyBorder="1" applyAlignment="1">
      <alignment horizontal="left" vertical="center" wrapText="1" indent="2"/>
    </xf>
    <xf numFmtId="3" fontId="5" fillId="6" borderId="20" xfId="0" applyNumberFormat="1" applyFont="1" applyFill="1" applyBorder="1" applyAlignment="1">
      <alignment horizontal="center" vertical="center" wrapText="1"/>
    </xf>
    <xf numFmtId="3" fontId="5" fillId="6" borderId="18" xfId="0" applyNumberFormat="1" applyFont="1" applyFill="1" applyBorder="1" applyAlignment="1">
      <alignment horizontal="center" vertical="center" wrapText="1"/>
    </xf>
    <xf numFmtId="3" fontId="5" fillId="4" borderId="17" xfId="0" applyNumberFormat="1" applyFont="1" applyFill="1" applyBorder="1" applyAlignment="1">
      <alignment horizontal="left" vertical="center" wrapText="1" indent="5"/>
    </xf>
    <xf numFmtId="3" fontId="6" fillId="4" borderId="18" xfId="0" applyNumberFormat="1" applyFont="1" applyFill="1" applyBorder="1" applyAlignment="1">
      <alignment horizontal="center" vertical="center" wrapText="1"/>
    </xf>
    <xf numFmtId="3" fontId="5" fillId="6" borderId="17" xfId="0" applyNumberFormat="1" applyFont="1" applyFill="1" applyBorder="1" applyAlignment="1">
      <alignment horizontal="left" vertical="center" wrapText="1" indent="5"/>
    </xf>
    <xf numFmtId="3" fontId="6" fillId="6" borderId="19" xfId="0" applyNumberFormat="1" applyFont="1" applyFill="1" applyBorder="1" applyAlignment="1">
      <alignment horizontal="center" vertical="center" wrapText="1"/>
    </xf>
    <xf numFmtId="3" fontId="6" fillId="6" borderId="20" xfId="0" applyNumberFormat="1" applyFont="1" applyFill="1" applyBorder="1" applyAlignment="1">
      <alignment horizontal="center" vertical="center" wrapText="1"/>
    </xf>
    <xf numFmtId="3" fontId="6" fillId="6" borderId="18" xfId="0" applyNumberFormat="1" applyFont="1" applyFill="1" applyBorder="1" applyAlignment="1">
      <alignment horizontal="center" vertical="center" wrapText="1"/>
    </xf>
    <xf numFmtId="3" fontId="9" fillId="4" borderId="21" xfId="0" applyNumberFormat="1" applyFont="1" applyFill="1" applyBorder="1" applyAlignment="1">
      <alignment horizontal="center" vertical="center" wrapText="1"/>
    </xf>
    <xf numFmtId="3" fontId="9" fillId="4" borderId="19" xfId="0" applyNumberFormat="1" applyFont="1" applyFill="1" applyBorder="1" applyAlignment="1">
      <alignment horizontal="center" vertical="center" wrapText="1"/>
    </xf>
    <xf numFmtId="3" fontId="9" fillId="6" borderId="21" xfId="0" applyNumberFormat="1" applyFont="1" applyFill="1" applyBorder="1" applyAlignment="1">
      <alignment horizontal="center" vertical="center" wrapText="1"/>
    </xf>
    <xf numFmtId="3" fontId="9" fillId="6" borderId="19" xfId="0" applyNumberFormat="1" applyFont="1" applyFill="1" applyBorder="1" applyAlignment="1">
      <alignment horizontal="center" vertical="center" wrapText="1"/>
    </xf>
    <xf numFmtId="3" fontId="6" fillId="6" borderId="12" xfId="0" applyNumberFormat="1" applyFont="1" applyFill="1" applyBorder="1" applyAlignment="1">
      <alignment horizontal="center" vertical="center" wrapText="1"/>
    </xf>
    <xf numFmtId="3" fontId="10" fillId="6" borderId="12" xfId="0" applyNumberFormat="1" applyFont="1" applyFill="1" applyBorder="1" applyAlignment="1">
      <alignment horizontal="center" vertical="center" wrapText="1"/>
    </xf>
    <xf numFmtId="3" fontId="10" fillId="6" borderId="19" xfId="0" applyNumberFormat="1" applyFont="1" applyFill="1" applyBorder="1" applyAlignment="1">
      <alignment horizontal="center" vertical="center" wrapText="1"/>
    </xf>
    <xf numFmtId="3" fontId="11" fillId="6" borderId="20" xfId="0" applyNumberFormat="1" applyFont="1" applyFill="1" applyBorder="1" applyAlignment="1">
      <alignment horizontal="center" vertical="center" wrapText="1"/>
    </xf>
    <xf numFmtId="3" fontId="11" fillId="6" borderId="18" xfId="0" applyNumberFormat="1" applyFont="1" applyFill="1" applyBorder="1" applyAlignment="1">
      <alignment horizontal="center" vertical="center" wrapText="1"/>
    </xf>
    <xf numFmtId="3" fontId="12" fillId="6" borderId="18" xfId="0" applyNumberFormat="1" applyFont="1" applyFill="1" applyBorder="1" applyAlignment="1">
      <alignment horizontal="center" vertical="center" wrapText="1"/>
    </xf>
    <xf numFmtId="3" fontId="13" fillId="6" borderId="19" xfId="0" applyNumberFormat="1" applyFont="1" applyFill="1" applyBorder="1" applyAlignment="1">
      <alignment horizontal="center" vertical="center" wrapText="1"/>
    </xf>
    <xf numFmtId="3" fontId="12" fillId="6" borderId="19" xfId="0" applyNumberFormat="1" applyFont="1" applyFill="1" applyBorder="1" applyAlignment="1">
      <alignment horizontal="center" vertical="center" wrapText="1"/>
    </xf>
    <xf numFmtId="3" fontId="13" fillId="6" borderId="19" xfId="0" applyNumberFormat="1" applyFont="1" applyFill="1" applyBorder="1" applyAlignment="1">
      <alignment vertical="center" wrapText="1"/>
    </xf>
    <xf numFmtId="3" fontId="6" fillId="6" borderId="8" xfId="0" applyNumberFormat="1" applyFont="1" applyFill="1" applyBorder="1" applyAlignment="1">
      <alignment horizontal="center" vertical="center" wrapText="1"/>
    </xf>
    <xf numFmtId="3" fontId="6" fillId="6" borderId="8" xfId="0" applyNumberFormat="1" applyFont="1" applyFill="1" applyBorder="1" applyAlignment="1">
      <alignment vertical="center" wrapText="1"/>
    </xf>
    <xf numFmtId="3" fontId="5" fillId="6" borderId="22" xfId="0" applyNumberFormat="1" applyFont="1" applyFill="1" applyBorder="1" applyAlignment="1">
      <alignment horizontal="left" vertical="center" wrapText="1" indent="5"/>
    </xf>
    <xf numFmtId="3" fontId="6" fillId="6" borderId="12" xfId="0" applyNumberFormat="1" applyFont="1" applyFill="1" applyBorder="1" applyAlignment="1">
      <alignment vertical="center" wrapText="1"/>
    </xf>
    <xf numFmtId="9" fontId="5" fillId="6" borderId="23" xfId="0" applyNumberFormat="1" applyFont="1" applyFill="1" applyBorder="1" applyAlignment="1">
      <alignment horizontal="left" vertical="center" wrapText="1" indent="5"/>
    </xf>
    <xf numFmtId="9" fontId="6" fillId="6" borderId="24" xfId="1" applyFont="1" applyFill="1" applyBorder="1" applyAlignment="1">
      <alignment horizontal="center" vertical="center" wrapText="1"/>
    </xf>
    <xf numFmtId="9" fontId="6" fillId="6" borderId="24" xfId="0" applyNumberFormat="1" applyFont="1" applyFill="1" applyBorder="1" applyAlignment="1">
      <alignment vertical="center" wrapText="1"/>
    </xf>
    <xf numFmtId="0" fontId="8" fillId="5" borderId="25" xfId="0" applyFont="1" applyFill="1" applyBorder="1" applyAlignment="1">
      <alignment horizontal="left" vertical="center" wrapText="1"/>
    </xf>
    <xf numFmtId="0" fontId="5" fillId="5" borderId="26" xfId="0" applyFont="1" applyFill="1" applyBorder="1" applyAlignment="1">
      <alignment vertical="center"/>
    </xf>
    <xf numFmtId="0" fontId="5" fillId="5" borderId="26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vertical="center"/>
    </xf>
    <xf numFmtId="0" fontId="6" fillId="5" borderId="16" xfId="0" applyFont="1" applyFill="1" applyBorder="1" applyAlignment="1">
      <alignment vertical="center" wrapText="1"/>
    </xf>
    <xf numFmtId="9" fontId="5" fillId="6" borderId="17" xfId="0" applyNumberFormat="1" applyFont="1" applyFill="1" applyBorder="1" applyAlignment="1">
      <alignment horizontal="left" vertical="center" wrapText="1" indent="2"/>
    </xf>
    <xf numFmtId="9" fontId="6" fillId="6" borderId="19" xfId="1" applyFont="1" applyFill="1" applyBorder="1" applyAlignment="1">
      <alignment horizontal="center" vertical="center"/>
    </xf>
    <xf numFmtId="9" fontId="6" fillId="6" borderId="8" xfId="0" applyNumberFormat="1" applyFont="1" applyFill="1" applyBorder="1" applyAlignment="1">
      <alignment vertical="center"/>
    </xf>
    <xf numFmtId="9" fontId="6" fillId="6" borderId="19" xfId="0" applyNumberFormat="1" applyFont="1" applyFill="1" applyBorder="1" applyAlignment="1">
      <alignment vertical="center"/>
    </xf>
    <xf numFmtId="0" fontId="5" fillId="6" borderId="17" xfId="0" applyFont="1" applyFill="1" applyBorder="1" applyAlignment="1">
      <alignment horizontal="left" vertical="center" wrapText="1" indent="2"/>
    </xf>
    <xf numFmtId="2" fontId="6" fillId="6" borderId="19" xfId="0" applyNumberFormat="1" applyFont="1" applyFill="1" applyBorder="1" applyAlignment="1">
      <alignment horizontal="center" vertical="center" wrapText="1"/>
    </xf>
    <xf numFmtId="164" fontId="6" fillId="6" borderId="19" xfId="0" applyNumberFormat="1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/>
    </xf>
    <xf numFmtId="2" fontId="6" fillId="6" borderId="19" xfId="1" applyNumberFormat="1" applyFont="1" applyFill="1" applyBorder="1" applyAlignment="1">
      <alignment horizontal="center" vertical="center"/>
    </xf>
    <xf numFmtId="164" fontId="6" fillId="6" borderId="19" xfId="1" applyNumberFormat="1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vertical="center"/>
    </xf>
    <xf numFmtId="0" fontId="8" fillId="5" borderId="13" xfId="0" applyFont="1" applyFill="1" applyBorder="1" applyAlignment="1">
      <alignment horizontal="left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vertical="center"/>
    </xf>
    <xf numFmtId="0" fontId="6" fillId="5" borderId="8" xfId="0" applyFont="1" applyFill="1" applyBorder="1" applyAlignment="1">
      <alignment vertical="center" wrapText="1"/>
    </xf>
    <xf numFmtId="0" fontId="6" fillId="6" borderId="17" xfId="0" applyFont="1" applyFill="1" applyBorder="1" applyAlignment="1">
      <alignment horizontal="left" vertical="center" indent="2"/>
    </xf>
    <xf numFmtId="164" fontId="6" fillId="6" borderId="19" xfId="0" applyNumberFormat="1" applyFont="1" applyFill="1" applyBorder="1" applyAlignment="1">
      <alignment horizontal="center" vertical="center"/>
    </xf>
    <xf numFmtId="10" fontId="7" fillId="6" borderId="19" xfId="1" applyNumberFormat="1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/>
    </xf>
    <xf numFmtId="165" fontId="6" fillId="4" borderId="17" xfId="0" applyNumberFormat="1" applyFont="1" applyFill="1" applyBorder="1" applyAlignment="1">
      <alignment horizontal="left" vertical="center" wrapText="1"/>
    </xf>
    <xf numFmtId="165" fontId="7" fillId="4" borderId="21" xfId="1" applyNumberFormat="1" applyFont="1" applyFill="1" applyBorder="1" applyAlignment="1">
      <alignment horizontal="center" vertical="center" wrapText="1"/>
    </xf>
    <xf numFmtId="165" fontId="7" fillId="4" borderId="19" xfId="1" applyNumberFormat="1" applyFont="1" applyFill="1" applyBorder="1" applyAlignment="1">
      <alignment vertical="center"/>
    </xf>
    <xf numFmtId="165" fontId="6" fillId="4" borderId="18" xfId="0" applyNumberFormat="1" applyFont="1" applyFill="1" applyBorder="1" applyAlignment="1">
      <alignment horizontal="center" vertical="center"/>
    </xf>
    <xf numFmtId="165" fontId="6" fillId="4" borderId="19" xfId="0" applyNumberFormat="1" applyFont="1" applyFill="1" applyBorder="1" applyAlignment="1">
      <alignment horizontal="center" vertical="center"/>
    </xf>
    <xf numFmtId="165" fontId="6" fillId="4" borderId="19" xfId="0" applyNumberFormat="1" applyFont="1" applyFill="1" applyBorder="1" applyAlignment="1">
      <alignment horizontal="center" vertical="center" wrapText="1"/>
    </xf>
    <xf numFmtId="165" fontId="6" fillId="4" borderId="23" xfId="0" applyNumberFormat="1" applyFont="1" applyFill="1" applyBorder="1" applyAlignment="1">
      <alignment horizontal="left" vertical="center" wrapText="1"/>
    </xf>
    <xf numFmtId="165" fontId="15" fillId="4" borderId="24" xfId="0" applyNumberFormat="1" applyFont="1" applyFill="1" applyBorder="1" applyAlignment="1">
      <alignment vertical="center"/>
    </xf>
    <xf numFmtId="165" fontId="15" fillId="4" borderId="24" xfId="0" applyNumberFormat="1" applyFont="1" applyFill="1" applyBorder="1" applyAlignment="1">
      <alignment horizontal="center" vertical="center"/>
    </xf>
    <xf numFmtId="165" fontId="6" fillId="4" borderId="24" xfId="0" applyNumberFormat="1" applyFont="1" applyFill="1" applyBorder="1" applyAlignment="1">
      <alignment horizontal="center" vertical="center"/>
    </xf>
    <xf numFmtId="165" fontId="6" fillId="4" borderId="28" xfId="0" applyNumberFormat="1" applyFont="1" applyFill="1" applyBorder="1" applyAlignment="1">
      <alignment horizontal="left" vertical="center" wrapText="1"/>
    </xf>
    <xf numFmtId="165" fontId="7" fillId="4" borderId="29" xfId="1" applyNumberFormat="1" applyFont="1" applyFill="1" applyBorder="1" applyAlignment="1">
      <alignment horizontal="center" vertical="center" wrapText="1"/>
    </xf>
    <xf numFmtId="165" fontId="7" fillId="4" borderId="30" xfId="1" applyNumberFormat="1" applyFont="1" applyFill="1" applyBorder="1" applyAlignment="1">
      <alignment horizontal="center" vertical="center" wrapText="1"/>
    </xf>
    <xf numFmtId="165" fontId="7" fillId="4" borderId="30" xfId="1" applyNumberFormat="1" applyFont="1" applyFill="1" applyBorder="1" applyAlignment="1">
      <alignment vertical="center"/>
    </xf>
    <xf numFmtId="165" fontId="6" fillId="4" borderId="30" xfId="0" applyNumberFormat="1" applyFont="1" applyFill="1" applyBorder="1" applyAlignment="1">
      <alignment horizontal="center" vertical="center"/>
    </xf>
    <xf numFmtId="165" fontId="6" fillId="4" borderId="30" xfId="0" applyNumberFormat="1" applyFont="1" applyFill="1" applyBorder="1" applyAlignment="1">
      <alignment horizontal="center" vertical="center" wrapText="1"/>
    </xf>
    <xf numFmtId="165" fontId="6" fillId="4" borderId="31" xfId="0" applyNumberFormat="1" applyFont="1" applyFill="1" applyBorder="1" applyAlignment="1">
      <alignment horizontal="center" vertical="center" wrapText="1"/>
    </xf>
    <xf numFmtId="165" fontId="6" fillId="4" borderId="12" xfId="0" applyNumberFormat="1" applyFont="1" applyFill="1" applyBorder="1" applyAlignment="1">
      <alignment horizontal="center" vertical="center" wrapText="1"/>
    </xf>
    <xf numFmtId="165" fontId="15" fillId="0" borderId="0" xfId="0" applyNumberFormat="1" applyFont="1" applyAlignment="1">
      <alignment horizontal="center" vertical="center"/>
    </xf>
    <xf numFmtId="0" fontId="15" fillId="0" borderId="17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1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Municipality of Graçanicë/Gračanica</a:t>
            </a:r>
          </a:p>
        </c:rich>
      </c:tx>
      <c:layout>
        <c:manualLayout>
          <c:xMode val="edge"/>
          <c:yMode val="edge"/>
          <c:x val="7.4239312853762514E-4"/>
          <c:y val="3.74734803934545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q-AL"/>
        </a:p>
      </c:txPr>
    </c:title>
    <c:autoTitleDeleted val="0"/>
    <c:plotArea>
      <c:layout>
        <c:manualLayout>
          <c:layoutTarget val="inner"/>
          <c:xMode val="edge"/>
          <c:yMode val="edge"/>
          <c:x val="0.36531707403271479"/>
          <c:y val="0.12951516634276719"/>
          <c:w val="0.62193624255515934"/>
          <c:h val="0.79890592516160752"/>
        </c:manualLayout>
      </c:layout>
      <c:lineChart>
        <c:grouping val="standard"/>
        <c:varyColors val="0"/>
        <c:ser>
          <c:idx val="0"/>
          <c:order val="0"/>
          <c:tx>
            <c:strRef>
              <c:f>'9. Suhareka'!$A$3</c:f>
              <c:strCache>
                <c:ptCount val="1"/>
                <c:pt idx="0">
                  <c:v>I.  Total Applications Received (#)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'9. Suhareka'!$B$2:$BQ$2</c:f>
              <c:numCache>
                <c:formatCode>d\-mmm\-yy</c:formatCode>
                <c:ptCount val="68"/>
                <c:pt idx="0">
                  <c:v>44407</c:v>
                </c:pt>
                <c:pt idx="1">
                  <c:v>44439</c:v>
                </c:pt>
                <c:pt idx="2">
                  <c:v>44466</c:v>
                </c:pt>
                <c:pt idx="3">
                  <c:v>44498</c:v>
                </c:pt>
                <c:pt idx="4">
                  <c:v>44530</c:v>
                </c:pt>
                <c:pt idx="5">
                  <c:v>44558</c:v>
                </c:pt>
                <c:pt idx="6">
                  <c:v>44592</c:v>
                </c:pt>
                <c:pt idx="7">
                  <c:v>44620</c:v>
                </c:pt>
                <c:pt idx="8">
                  <c:v>44648</c:v>
                </c:pt>
                <c:pt idx="9">
                  <c:v>44680</c:v>
                </c:pt>
                <c:pt idx="10">
                  <c:v>44711</c:v>
                </c:pt>
                <c:pt idx="11">
                  <c:v>44739</c:v>
                </c:pt>
                <c:pt idx="12">
                  <c:v>44771</c:v>
                </c:pt>
                <c:pt idx="13">
                  <c:v>44809</c:v>
                </c:pt>
                <c:pt idx="14">
                  <c:v>44862</c:v>
                </c:pt>
                <c:pt idx="15">
                  <c:v>44893</c:v>
                </c:pt>
                <c:pt idx="16">
                  <c:v>44918</c:v>
                </c:pt>
                <c:pt idx="17">
                  <c:v>44953</c:v>
                </c:pt>
                <c:pt idx="18">
                  <c:v>44981</c:v>
                </c:pt>
              </c:numCache>
            </c:numRef>
          </c:cat>
          <c:val>
            <c:numRef>
              <c:f>'9. Suhareka'!$B$3:$BQ$3</c:f>
              <c:numCache>
                <c:formatCode>#,##0</c:formatCode>
                <c:ptCount val="68"/>
                <c:pt idx="0">
                  <c:v>236</c:v>
                </c:pt>
                <c:pt idx="1">
                  <c:v>312</c:v>
                </c:pt>
                <c:pt idx="2">
                  <c:v>335</c:v>
                </c:pt>
                <c:pt idx="3">
                  <c:v>351</c:v>
                </c:pt>
                <c:pt idx="4">
                  <c:v>360</c:v>
                </c:pt>
                <c:pt idx="5">
                  <c:v>367</c:v>
                </c:pt>
                <c:pt idx="6">
                  <c:v>372</c:v>
                </c:pt>
                <c:pt idx="7">
                  <c:v>390</c:v>
                </c:pt>
                <c:pt idx="8">
                  <c:v>397</c:v>
                </c:pt>
                <c:pt idx="9">
                  <c:v>402</c:v>
                </c:pt>
                <c:pt idx="10">
                  <c:v>412</c:v>
                </c:pt>
                <c:pt idx="11">
                  <c:v>433</c:v>
                </c:pt>
                <c:pt idx="12">
                  <c:v>484</c:v>
                </c:pt>
                <c:pt idx="13">
                  <c:v>822</c:v>
                </c:pt>
                <c:pt idx="14">
                  <c:v>822</c:v>
                </c:pt>
                <c:pt idx="15">
                  <c:v>822</c:v>
                </c:pt>
                <c:pt idx="16">
                  <c:v>822</c:v>
                </c:pt>
                <c:pt idx="17">
                  <c:v>822</c:v>
                </c:pt>
                <c:pt idx="18">
                  <c:v>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E1-45AD-BEF7-11A9D91E9220}"/>
            </c:ext>
          </c:extLst>
        </c:ser>
        <c:ser>
          <c:idx val="1"/>
          <c:order val="1"/>
          <c:tx>
            <c:strRef>
              <c:f>'9. Suhareka'!$A$14</c:f>
              <c:strCache>
                <c:ptCount val="1"/>
                <c:pt idx="0">
                  <c:v>II.E.1.  Pending List Decisions (total) (#)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'9. Suhareka'!$B$2:$BQ$2</c:f>
              <c:numCache>
                <c:formatCode>d\-mmm\-yy</c:formatCode>
                <c:ptCount val="68"/>
                <c:pt idx="0">
                  <c:v>44407</c:v>
                </c:pt>
                <c:pt idx="1">
                  <c:v>44439</c:v>
                </c:pt>
                <c:pt idx="2">
                  <c:v>44466</c:v>
                </c:pt>
                <c:pt idx="3">
                  <c:v>44498</c:v>
                </c:pt>
                <c:pt idx="4">
                  <c:v>44530</c:v>
                </c:pt>
                <c:pt idx="5">
                  <c:v>44558</c:v>
                </c:pt>
                <c:pt idx="6">
                  <c:v>44592</c:v>
                </c:pt>
                <c:pt idx="7">
                  <c:v>44620</c:v>
                </c:pt>
                <c:pt idx="8">
                  <c:v>44648</c:v>
                </c:pt>
                <c:pt idx="9">
                  <c:v>44680</c:v>
                </c:pt>
                <c:pt idx="10">
                  <c:v>44711</c:v>
                </c:pt>
                <c:pt idx="11">
                  <c:v>44739</c:v>
                </c:pt>
                <c:pt idx="12">
                  <c:v>44771</c:v>
                </c:pt>
                <c:pt idx="13">
                  <c:v>44809</c:v>
                </c:pt>
                <c:pt idx="14">
                  <c:v>44862</c:v>
                </c:pt>
                <c:pt idx="15">
                  <c:v>44893</c:v>
                </c:pt>
                <c:pt idx="16">
                  <c:v>44918</c:v>
                </c:pt>
                <c:pt idx="17">
                  <c:v>44953</c:v>
                </c:pt>
                <c:pt idx="18">
                  <c:v>44981</c:v>
                </c:pt>
              </c:numCache>
            </c:numRef>
          </c:cat>
          <c:val>
            <c:numRef>
              <c:f>'9. Suhareka'!$B$14:$BQ$14</c:f>
              <c:numCache>
                <c:formatCode>#,##0</c:formatCode>
                <c:ptCount val="68"/>
                <c:pt idx="0">
                  <c:v>59</c:v>
                </c:pt>
                <c:pt idx="1">
                  <c:v>62</c:v>
                </c:pt>
                <c:pt idx="2">
                  <c:v>65</c:v>
                </c:pt>
                <c:pt idx="3">
                  <c:v>75</c:v>
                </c:pt>
                <c:pt idx="4">
                  <c:v>73</c:v>
                </c:pt>
                <c:pt idx="5">
                  <c:v>94</c:v>
                </c:pt>
                <c:pt idx="6">
                  <c:v>97</c:v>
                </c:pt>
                <c:pt idx="7">
                  <c:v>128</c:v>
                </c:pt>
                <c:pt idx="8">
                  <c:v>129</c:v>
                </c:pt>
                <c:pt idx="9">
                  <c:v>134</c:v>
                </c:pt>
                <c:pt idx="10">
                  <c:v>143</c:v>
                </c:pt>
                <c:pt idx="11">
                  <c:v>141</c:v>
                </c:pt>
                <c:pt idx="12">
                  <c:v>143</c:v>
                </c:pt>
                <c:pt idx="13">
                  <c:v>157</c:v>
                </c:pt>
                <c:pt idx="14">
                  <c:v>170</c:v>
                </c:pt>
                <c:pt idx="15">
                  <c:v>186</c:v>
                </c:pt>
                <c:pt idx="16">
                  <c:v>196</c:v>
                </c:pt>
                <c:pt idx="17">
                  <c:v>219</c:v>
                </c:pt>
                <c:pt idx="18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E1-45AD-BEF7-11A9D91E9220}"/>
            </c:ext>
          </c:extLst>
        </c:ser>
        <c:ser>
          <c:idx val="2"/>
          <c:order val="2"/>
          <c:tx>
            <c:strRef>
              <c:f>'9. Suhareka'!$A$15</c:f>
              <c:strCache>
                <c:ptCount val="1"/>
                <c:pt idx="0">
                  <c:v>II.E.2.  Demolition List Decisions (total) (#)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'9. Suhareka'!$B$2:$BQ$2</c:f>
              <c:numCache>
                <c:formatCode>d\-mmm\-yy</c:formatCode>
                <c:ptCount val="68"/>
                <c:pt idx="0">
                  <c:v>44407</c:v>
                </c:pt>
                <c:pt idx="1">
                  <c:v>44439</c:v>
                </c:pt>
                <c:pt idx="2">
                  <c:v>44466</c:v>
                </c:pt>
                <c:pt idx="3">
                  <c:v>44498</c:v>
                </c:pt>
                <c:pt idx="4">
                  <c:v>44530</c:v>
                </c:pt>
                <c:pt idx="5">
                  <c:v>44558</c:v>
                </c:pt>
                <c:pt idx="6">
                  <c:v>44592</c:v>
                </c:pt>
                <c:pt idx="7">
                  <c:v>44620</c:v>
                </c:pt>
                <c:pt idx="8">
                  <c:v>44648</c:v>
                </c:pt>
                <c:pt idx="9">
                  <c:v>44680</c:v>
                </c:pt>
                <c:pt idx="10">
                  <c:v>44711</c:v>
                </c:pt>
                <c:pt idx="11">
                  <c:v>44739</c:v>
                </c:pt>
                <c:pt idx="12">
                  <c:v>44771</c:v>
                </c:pt>
                <c:pt idx="13">
                  <c:v>44809</c:v>
                </c:pt>
                <c:pt idx="14">
                  <c:v>44862</c:v>
                </c:pt>
                <c:pt idx="15">
                  <c:v>44893</c:v>
                </c:pt>
                <c:pt idx="16">
                  <c:v>44918</c:v>
                </c:pt>
                <c:pt idx="17">
                  <c:v>44953</c:v>
                </c:pt>
                <c:pt idx="18">
                  <c:v>44981</c:v>
                </c:pt>
              </c:numCache>
            </c:numRef>
          </c:cat>
          <c:val>
            <c:numRef>
              <c:f>'9. Suhareka'!$B$15:$BQ$15</c:f>
              <c:numCache>
                <c:formatCode>#,##0</c:formatCode>
                <c:ptCount val="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E1-45AD-BEF7-11A9D91E9220}"/>
            </c:ext>
          </c:extLst>
        </c:ser>
        <c:ser>
          <c:idx val="3"/>
          <c:order val="3"/>
          <c:tx>
            <c:strRef>
              <c:f>'9. Suhareka'!$A$16</c:f>
              <c:strCache>
                <c:ptCount val="1"/>
                <c:pt idx="0">
                  <c:v>II.E.3.  Legalization Certificate Decisions (total) (#)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'9. Suhareka'!$B$2:$BQ$2</c:f>
              <c:numCache>
                <c:formatCode>d\-mmm\-yy</c:formatCode>
                <c:ptCount val="68"/>
                <c:pt idx="0">
                  <c:v>44407</c:v>
                </c:pt>
                <c:pt idx="1">
                  <c:v>44439</c:v>
                </c:pt>
                <c:pt idx="2">
                  <c:v>44466</c:v>
                </c:pt>
                <c:pt idx="3">
                  <c:v>44498</c:v>
                </c:pt>
                <c:pt idx="4">
                  <c:v>44530</c:v>
                </c:pt>
                <c:pt idx="5">
                  <c:v>44558</c:v>
                </c:pt>
                <c:pt idx="6">
                  <c:v>44592</c:v>
                </c:pt>
                <c:pt idx="7">
                  <c:v>44620</c:v>
                </c:pt>
                <c:pt idx="8">
                  <c:v>44648</c:v>
                </c:pt>
                <c:pt idx="9">
                  <c:v>44680</c:v>
                </c:pt>
                <c:pt idx="10">
                  <c:v>44711</c:v>
                </c:pt>
                <c:pt idx="11">
                  <c:v>44739</c:v>
                </c:pt>
                <c:pt idx="12">
                  <c:v>44771</c:v>
                </c:pt>
                <c:pt idx="13">
                  <c:v>44809</c:v>
                </c:pt>
                <c:pt idx="14">
                  <c:v>44862</c:v>
                </c:pt>
                <c:pt idx="15">
                  <c:v>44893</c:v>
                </c:pt>
                <c:pt idx="16">
                  <c:v>44918</c:v>
                </c:pt>
                <c:pt idx="17">
                  <c:v>44953</c:v>
                </c:pt>
                <c:pt idx="18">
                  <c:v>44981</c:v>
                </c:pt>
              </c:numCache>
            </c:numRef>
          </c:cat>
          <c:val>
            <c:numRef>
              <c:f>'9. Suhareka'!$B$16:$BQ$16</c:f>
              <c:numCache>
                <c:formatCode>#,##0</c:formatCode>
                <c:ptCount val="68"/>
                <c:pt idx="0">
                  <c:v>135</c:v>
                </c:pt>
                <c:pt idx="1">
                  <c:v>157</c:v>
                </c:pt>
                <c:pt idx="2">
                  <c:v>160</c:v>
                </c:pt>
                <c:pt idx="3">
                  <c:v>161</c:v>
                </c:pt>
                <c:pt idx="4">
                  <c:v>169</c:v>
                </c:pt>
                <c:pt idx="5">
                  <c:v>181</c:v>
                </c:pt>
                <c:pt idx="6">
                  <c:v>187</c:v>
                </c:pt>
                <c:pt idx="7">
                  <c:v>194</c:v>
                </c:pt>
                <c:pt idx="8">
                  <c:v>205</c:v>
                </c:pt>
                <c:pt idx="9">
                  <c:v>207</c:v>
                </c:pt>
                <c:pt idx="10">
                  <c:v>207</c:v>
                </c:pt>
                <c:pt idx="11">
                  <c:v>220</c:v>
                </c:pt>
                <c:pt idx="12">
                  <c:v>238</c:v>
                </c:pt>
                <c:pt idx="13">
                  <c:v>259</c:v>
                </c:pt>
                <c:pt idx="14">
                  <c:v>298</c:v>
                </c:pt>
                <c:pt idx="15">
                  <c:v>312</c:v>
                </c:pt>
                <c:pt idx="16">
                  <c:v>312</c:v>
                </c:pt>
                <c:pt idx="17">
                  <c:v>320</c:v>
                </c:pt>
                <c:pt idx="18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E1-45AD-BEF7-11A9D91E9220}"/>
            </c:ext>
          </c:extLst>
        </c:ser>
        <c:ser>
          <c:idx val="4"/>
          <c:order val="4"/>
          <c:tx>
            <c:strRef>
              <c:f>'9. Suhareka'!$A$29</c:f>
              <c:strCache>
                <c:ptCount val="1"/>
                <c:pt idx="0">
                  <c:v>III.E. Total Cases Registered Cadaster/IPRR (total) (#)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'9. Suhareka'!$B$2:$BQ$2</c:f>
              <c:numCache>
                <c:formatCode>d\-mmm\-yy</c:formatCode>
                <c:ptCount val="68"/>
                <c:pt idx="0">
                  <c:v>44407</c:v>
                </c:pt>
                <c:pt idx="1">
                  <c:v>44439</c:v>
                </c:pt>
                <c:pt idx="2">
                  <c:v>44466</c:v>
                </c:pt>
                <c:pt idx="3">
                  <c:v>44498</c:v>
                </c:pt>
                <c:pt idx="4">
                  <c:v>44530</c:v>
                </c:pt>
                <c:pt idx="5">
                  <c:v>44558</c:v>
                </c:pt>
                <c:pt idx="6">
                  <c:v>44592</c:v>
                </c:pt>
                <c:pt idx="7">
                  <c:v>44620</c:v>
                </c:pt>
                <c:pt idx="8">
                  <c:v>44648</c:v>
                </c:pt>
                <c:pt idx="9">
                  <c:v>44680</c:v>
                </c:pt>
                <c:pt idx="10">
                  <c:v>44711</c:v>
                </c:pt>
                <c:pt idx="11">
                  <c:v>44739</c:v>
                </c:pt>
                <c:pt idx="12">
                  <c:v>44771</c:v>
                </c:pt>
                <c:pt idx="13">
                  <c:v>44809</c:v>
                </c:pt>
                <c:pt idx="14">
                  <c:v>44862</c:v>
                </c:pt>
                <c:pt idx="15">
                  <c:v>44893</c:v>
                </c:pt>
                <c:pt idx="16">
                  <c:v>44918</c:v>
                </c:pt>
                <c:pt idx="17">
                  <c:v>44953</c:v>
                </c:pt>
                <c:pt idx="18">
                  <c:v>44981</c:v>
                </c:pt>
              </c:numCache>
            </c:numRef>
          </c:cat>
          <c:val>
            <c:numRef>
              <c:f>'9. Suhareka'!$B$29:$BQ$29</c:f>
              <c:numCache>
                <c:formatCode>#,##0</c:formatCode>
                <c:ptCount val="68"/>
                <c:pt idx="0">
                  <c:v>135</c:v>
                </c:pt>
                <c:pt idx="1">
                  <c:v>157</c:v>
                </c:pt>
                <c:pt idx="2">
                  <c:v>160</c:v>
                </c:pt>
                <c:pt idx="3">
                  <c:v>161</c:v>
                </c:pt>
                <c:pt idx="4">
                  <c:v>169</c:v>
                </c:pt>
                <c:pt idx="5">
                  <c:v>181</c:v>
                </c:pt>
                <c:pt idx="6">
                  <c:v>187</c:v>
                </c:pt>
                <c:pt idx="7">
                  <c:v>194</c:v>
                </c:pt>
                <c:pt idx="8">
                  <c:v>205</c:v>
                </c:pt>
                <c:pt idx="9">
                  <c:v>207</c:v>
                </c:pt>
                <c:pt idx="10">
                  <c:v>207</c:v>
                </c:pt>
                <c:pt idx="11">
                  <c:v>220</c:v>
                </c:pt>
                <c:pt idx="12">
                  <c:v>221</c:v>
                </c:pt>
                <c:pt idx="13">
                  <c:v>259</c:v>
                </c:pt>
                <c:pt idx="14">
                  <c:v>259</c:v>
                </c:pt>
                <c:pt idx="15">
                  <c:v>259</c:v>
                </c:pt>
                <c:pt idx="16">
                  <c:v>279</c:v>
                </c:pt>
                <c:pt idx="17">
                  <c:v>302</c:v>
                </c:pt>
                <c:pt idx="18">
                  <c:v>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E1-45AD-BEF7-11A9D91E9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3439391"/>
        <c:axId val="813445631"/>
        <c:extLst>
          <c:ext xmlns:c15="http://schemas.microsoft.com/office/drawing/2012/chart" uri="{02D57815-91ED-43cb-92C2-25804820EDAC}">
            <c15:filteredLine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'9. Suhareka'!$11:$11</c15:sqref>
                        </c15:formulaRef>
                      </c:ext>
                    </c:extLst>
                    <c:strCache>
                      <c:ptCount val="16384"/>
                      <c:pt idx="0">
                        <c:v>II.D.3.  Legalization Certificate Decisions (month) (#) </c:v>
                      </c:pt>
                      <c:pt idx="2">
                        <c:v>22</c:v>
                      </c:pt>
                      <c:pt idx="3">
                        <c:v>3</c:v>
                      </c:pt>
                      <c:pt idx="4">
                        <c:v>1</c:v>
                      </c:pt>
                      <c:pt idx="5">
                        <c:v>8</c:v>
                      </c:pt>
                      <c:pt idx="6">
                        <c:v>12</c:v>
                      </c:pt>
                      <c:pt idx="7">
                        <c:v>6</c:v>
                      </c:pt>
                      <c:pt idx="8">
                        <c:v>7</c:v>
                      </c:pt>
                      <c:pt idx="9">
                        <c:v>11</c:v>
                      </c:pt>
                      <c:pt idx="10">
                        <c:v>2</c:v>
                      </c:pt>
                      <c:pt idx="11">
                        <c:v>0</c:v>
                      </c:pt>
                      <c:pt idx="12">
                        <c:v>13</c:v>
                      </c:pt>
                      <c:pt idx="13">
                        <c:v>18</c:v>
                      </c:pt>
                      <c:pt idx="14">
                        <c:v>21</c:v>
                      </c:pt>
                      <c:pt idx="15">
                        <c:v>39</c:v>
                      </c:pt>
                      <c:pt idx="16">
                        <c:v>14</c:v>
                      </c:pt>
                      <c:pt idx="17">
                        <c:v>0</c:v>
                      </c:pt>
                      <c:pt idx="18">
                        <c:v>8</c:v>
                      </c:pt>
                      <c:pt idx="19">
                        <c:v>4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Lit>
                    <c:formatCode>General</c:formatCode>
                    <c:ptCount val="1"/>
                    <c:pt idx="0">
                      <c:v>1</c:v>
                    </c:pt>
                  </c:numLit>
                </c:val>
                <c:smooth val="0"/>
                <c:extLst>
                  <c:ext xmlns:c16="http://schemas.microsoft.com/office/drawing/2014/chart" uri="{C3380CC4-5D6E-409C-BE32-E72D297353CC}">
                    <c16:uniqueId val="{00000005-13E1-45AD-BEF7-11A9D91E9220}"/>
                  </c:ext>
                </c:extLst>
              </c15:ser>
            </c15:filteredLineSeries>
          </c:ext>
        </c:extLst>
      </c:lineChart>
      <c:dateAx>
        <c:axId val="813439391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q-AL"/>
          </a:p>
        </c:txPr>
        <c:crossAx val="813445631"/>
        <c:crosses val="autoZero"/>
        <c:auto val="1"/>
        <c:lblOffset val="100"/>
        <c:baseTimeUnit val="days"/>
      </c:dateAx>
      <c:valAx>
        <c:axId val="813445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q-AL"/>
          </a:p>
        </c:txPr>
        <c:crossAx val="813439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1024975475940378E-2"/>
          <c:y val="0.16147412348408391"/>
          <c:w val="0.26236563849118205"/>
          <c:h val="0.700874999815109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q-A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q-A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Municipality of Suhareka</a:t>
            </a:r>
          </a:p>
        </c:rich>
      </c:tx>
      <c:layout>
        <c:manualLayout>
          <c:xMode val="edge"/>
          <c:yMode val="edge"/>
          <c:x val="7.4239312853762514E-4"/>
          <c:y val="3.74734803934545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q-AL"/>
        </a:p>
      </c:txPr>
    </c:title>
    <c:autoTitleDeleted val="0"/>
    <c:plotArea>
      <c:layout>
        <c:manualLayout>
          <c:layoutTarget val="inner"/>
          <c:xMode val="edge"/>
          <c:yMode val="edge"/>
          <c:x val="0.36531707403271479"/>
          <c:y val="0.12951516634276719"/>
          <c:w val="0.62193624255515934"/>
          <c:h val="0.79890592516160752"/>
        </c:manualLayout>
      </c:layout>
      <c:lineChart>
        <c:grouping val="standard"/>
        <c:varyColors val="0"/>
        <c:ser>
          <c:idx val="0"/>
          <c:order val="0"/>
          <c:tx>
            <c:strRef>
              <c:f>'9. Suhareka'!$A$3</c:f>
              <c:strCache>
                <c:ptCount val="1"/>
                <c:pt idx="0">
                  <c:v>I.  Total Applications Received (#)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'[1]4. Mitrovica'!$D$2:$P$2</c:f>
              <c:numCache>
                <c:formatCode>d\-mmm\-yy</c:formatCode>
                <c:ptCount val="13"/>
                <c:pt idx="0">
                  <c:v>44466</c:v>
                </c:pt>
                <c:pt idx="1">
                  <c:v>44498</c:v>
                </c:pt>
                <c:pt idx="2">
                  <c:v>44530</c:v>
                </c:pt>
                <c:pt idx="3">
                  <c:v>44558</c:v>
                </c:pt>
                <c:pt idx="4">
                  <c:v>44592</c:v>
                </c:pt>
                <c:pt idx="5">
                  <c:v>44620</c:v>
                </c:pt>
                <c:pt idx="6">
                  <c:v>44648</c:v>
                </c:pt>
                <c:pt idx="7">
                  <c:v>44680</c:v>
                </c:pt>
                <c:pt idx="8">
                  <c:v>44711</c:v>
                </c:pt>
                <c:pt idx="9">
                  <c:v>44739</c:v>
                </c:pt>
                <c:pt idx="10">
                  <c:v>44771</c:v>
                </c:pt>
                <c:pt idx="11">
                  <c:v>44809</c:v>
                </c:pt>
                <c:pt idx="12">
                  <c:v>44862</c:v>
                </c:pt>
              </c:numCache>
            </c:numRef>
          </c:cat>
          <c:val>
            <c:numRef>
              <c:f>'9. Suhareka'!$B$3:$P$3</c:f>
              <c:numCache>
                <c:formatCode>#,##0</c:formatCode>
                <c:ptCount val="15"/>
                <c:pt idx="0">
                  <c:v>236</c:v>
                </c:pt>
                <c:pt idx="1">
                  <c:v>312</c:v>
                </c:pt>
                <c:pt idx="2">
                  <c:v>335</c:v>
                </c:pt>
                <c:pt idx="3">
                  <c:v>351</c:v>
                </c:pt>
                <c:pt idx="4">
                  <c:v>360</c:v>
                </c:pt>
                <c:pt idx="5">
                  <c:v>367</c:v>
                </c:pt>
                <c:pt idx="6">
                  <c:v>372</c:v>
                </c:pt>
                <c:pt idx="7">
                  <c:v>390</c:v>
                </c:pt>
                <c:pt idx="8">
                  <c:v>397</c:v>
                </c:pt>
                <c:pt idx="9">
                  <c:v>402</c:v>
                </c:pt>
                <c:pt idx="10">
                  <c:v>412</c:v>
                </c:pt>
                <c:pt idx="11">
                  <c:v>433</c:v>
                </c:pt>
                <c:pt idx="12">
                  <c:v>484</c:v>
                </c:pt>
                <c:pt idx="13">
                  <c:v>822</c:v>
                </c:pt>
                <c:pt idx="14">
                  <c:v>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D7-4E21-B78A-84A121E8EC5D}"/>
            </c:ext>
          </c:extLst>
        </c:ser>
        <c:ser>
          <c:idx val="1"/>
          <c:order val="1"/>
          <c:tx>
            <c:strRef>
              <c:f>'9. Suhareka'!$A$14</c:f>
              <c:strCache>
                <c:ptCount val="1"/>
                <c:pt idx="0">
                  <c:v>II.E.1.  Pending List Decisions (total) (#)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'[1]4. Mitrovica'!$D$2:$P$2</c:f>
              <c:numCache>
                <c:formatCode>d\-mmm\-yy</c:formatCode>
                <c:ptCount val="13"/>
                <c:pt idx="0">
                  <c:v>44466</c:v>
                </c:pt>
                <c:pt idx="1">
                  <c:v>44498</c:v>
                </c:pt>
                <c:pt idx="2">
                  <c:v>44530</c:v>
                </c:pt>
                <c:pt idx="3">
                  <c:v>44558</c:v>
                </c:pt>
                <c:pt idx="4">
                  <c:v>44592</c:v>
                </c:pt>
                <c:pt idx="5">
                  <c:v>44620</c:v>
                </c:pt>
                <c:pt idx="6">
                  <c:v>44648</c:v>
                </c:pt>
                <c:pt idx="7">
                  <c:v>44680</c:v>
                </c:pt>
                <c:pt idx="8">
                  <c:v>44711</c:v>
                </c:pt>
                <c:pt idx="9">
                  <c:v>44739</c:v>
                </c:pt>
                <c:pt idx="10">
                  <c:v>44771</c:v>
                </c:pt>
                <c:pt idx="11">
                  <c:v>44809</c:v>
                </c:pt>
                <c:pt idx="12">
                  <c:v>44862</c:v>
                </c:pt>
              </c:numCache>
            </c:numRef>
          </c:cat>
          <c:val>
            <c:numRef>
              <c:f>'9. Suhareka'!$B$14:$P$14</c:f>
              <c:numCache>
                <c:formatCode>#,##0</c:formatCode>
                <c:ptCount val="15"/>
                <c:pt idx="0">
                  <c:v>59</c:v>
                </c:pt>
                <c:pt idx="1">
                  <c:v>62</c:v>
                </c:pt>
                <c:pt idx="2">
                  <c:v>65</c:v>
                </c:pt>
                <c:pt idx="3">
                  <c:v>75</c:v>
                </c:pt>
                <c:pt idx="4">
                  <c:v>73</c:v>
                </c:pt>
                <c:pt idx="5">
                  <c:v>94</c:v>
                </c:pt>
                <c:pt idx="6">
                  <c:v>97</c:v>
                </c:pt>
                <c:pt idx="7">
                  <c:v>128</c:v>
                </c:pt>
                <c:pt idx="8">
                  <c:v>129</c:v>
                </c:pt>
                <c:pt idx="9">
                  <c:v>134</c:v>
                </c:pt>
                <c:pt idx="10">
                  <c:v>143</c:v>
                </c:pt>
                <c:pt idx="11">
                  <c:v>141</c:v>
                </c:pt>
                <c:pt idx="12">
                  <c:v>143</c:v>
                </c:pt>
                <c:pt idx="13">
                  <c:v>157</c:v>
                </c:pt>
                <c:pt idx="14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D7-4E21-B78A-84A121E8EC5D}"/>
            </c:ext>
          </c:extLst>
        </c:ser>
        <c:ser>
          <c:idx val="2"/>
          <c:order val="2"/>
          <c:tx>
            <c:strRef>
              <c:f>'[1]4. Mitrovica'!$A$15</c:f>
              <c:strCache>
                <c:ptCount val="1"/>
                <c:pt idx="0">
                  <c:v>II.E.2.  Demolition List Decisions (total) (#)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'[1]4. Mitrovica'!$D$2:$P$2</c:f>
              <c:numCache>
                <c:formatCode>d\-mmm\-yy</c:formatCode>
                <c:ptCount val="13"/>
                <c:pt idx="0">
                  <c:v>44466</c:v>
                </c:pt>
                <c:pt idx="1">
                  <c:v>44498</c:v>
                </c:pt>
                <c:pt idx="2">
                  <c:v>44530</c:v>
                </c:pt>
                <c:pt idx="3">
                  <c:v>44558</c:v>
                </c:pt>
                <c:pt idx="4">
                  <c:v>44592</c:v>
                </c:pt>
                <c:pt idx="5">
                  <c:v>44620</c:v>
                </c:pt>
                <c:pt idx="6">
                  <c:v>44648</c:v>
                </c:pt>
                <c:pt idx="7">
                  <c:v>44680</c:v>
                </c:pt>
                <c:pt idx="8">
                  <c:v>44711</c:v>
                </c:pt>
                <c:pt idx="9">
                  <c:v>44739</c:v>
                </c:pt>
                <c:pt idx="10">
                  <c:v>44771</c:v>
                </c:pt>
                <c:pt idx="11">
                  <c:v>44809</c:v>
                </c:pt>
                <c:pt idx="12">
                  <c:v>44862</c:v>
                </c:pt>
              </c:numCache>
            </c:numRef>
          </c:cat>
          <c:val>
            <c:numRef>
              <c:f>'9. Suhareka'!$B$15:$P$15</c:f>
              <c:numCache>
                <c:formatCode>#,##0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D7-4E21-B78A-84A121E8EC5D}"/>
            </c:ext>
          </c:extLst>
        </c:ser>
        <c:ser>
          <c:idx val="3"/>
          <c:order val="3"/>
          <c:tx>
            <c:strRef>
              <c:f>'9. Suhareka'!$A$16</c:f>
              <c:strCache>
                <c:ptCount val="1"/>
                <c:pt idx="0">
                  <c:v>II.E.3.  Legalization Certificate Decisions (total) (#)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'[1]4. Mitrovica'!$D$2:$P$2</c:f>
              <c:numCache>
                <c:formatCode>d\-mmm\-yy</c:formatCode>
                <c:ptCount val="13"/>
                <c:pt idx="0">
                  <c:v>44466</c:v>
                </c:pt>
                <c:pt idx="1">
                  <c:v>44498</c:v>
                </c:pt>
                <c:pt idx="2">
                  <c:v>44530</c:v>
                </c:pt>
                <c:pt idx="3">
                  <c:v>44558</c:v>
                </c:pt>
                <c:pt idx="4">
                  <c:v>44592</c:v>
                </c:pt>
                <c:pt idx="5">
                  <c:v>44620</c:v>
                </c:pt>
                <c:pt idx="6">
                  <c:v>44648</c:v>
                </c:pt>
                <c:pt idx="7">
                  <c:v>44680</c:v>
                </c:pt>
                <c:pt idx="8">
                  <c:v>44711</c:v>
                </c:pt>
                <c:pt idx="9">
                  <c:v>44739</c:v>
                </c:pt>
                <c:pt idx="10">
                  <c:v>44771</c:v>
                </c:pt>
                <c:pt idx="11">
                  <c:v>44809</c:v>
                </c:pt>
                <c:pt idx="12">
                  <c:v>44862</c:v>
                </c:pt>
              </c:numCache>
            </c:numRef>
          </c:cat>
          <c:val>
            <c:numRef>
              <c:f>'9. Suhareka'!$C$16:$P$16</c:f>
              <c:numCache>
                <c:formatCode>#,##0</c:formatCode>
                <c:ptCount val="14"/>
                <c:pt idx="0">
                  <c:v>157</c:v>
                </c:pt>
                <c:pt idx="1">
                  <c:v>160</c:v>
                </c:pt>
                <c:pt idx="2">
                  <c:v>161</c:v>
                </c:pt>
                <c:pt idx="3">
                  <c:v>169</c:v>
                </c:pt>
                <c:pt idx="4">
                  <c:v>181</c:v>
                </c:pt>
                <c:pt idx="5">
                  <c:v>187</c:v>
                </c:pt>
                <c:pt idx="6">
                  <c:v>194</c:v>
                </c:pt>
                <c:pt idx="7">
                  <c:v>205</c:v>
                </c:pt>
                <c:pt idx="8">
                  <c:v>207</c:v>
                </c:pt>
                <c:pt idx="9">
                  <c:v>207</c:v>
                </c:pt>
                <c:pt idx="10">
                  <c:v>220</c:v>
                </c:pt>
                <c:pt idx="11">
                  <c:v>238</c:v>
                </c:pt>
                <c:pt idx="12">
                  <c:v>259</c:v>
                </c:pt>
                <c:pt idx="13">
                  <c:v>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D7-4E21-B78A-84A121E8EC5D}"/>
            </c:ext>
          </c:extLst>
        </c:ser>
        <c:ser>
          <c:idx val="4"/>
          <c:order val="4"/>
          <c:tx>
            <c:strRef>
              <c:f>'9. Suhareka'!$A$29</c:f>
              <c:strCache>
                <c:ptCount val="1"/>
                <c:pt idx="0">
                  <c:v>III.E. Total Cases Registered Cadaster/IPRR (total) (#)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'[1]4. Mitrovica'!$D$2:$P$2</c:f>
              <c:numCache>
                <c:formatCode>d\-mmm\-yy</c:formatCode>
                <c:ptCount val="13"/>
                <c:pt idx="0">
                  <c:v>44466</c:v>
                </c:pt>
                <c:pt idx="1">
                  <c:v>44498</c:v>
                </c:pt>
                <c:pt idx="2">
                  <c:v>44530</c:v>
                </c:pt>
                <c:pt idx="3">
                  <c:v>44558</c:v>
                </c:pt>
                <c:pt idx="4">
                  <c:v>44592</c:v>
                </c:pt>
                <c:pt idx="5">
                  <c:v>44620</c:v>
                </c:pt>
                <c:pt idx="6">
                  <c:v>44648</c:v>
                </c:pt>
                <c:pt idx="7">
                  <c:v>44680</c:v>
                </c:pt>
                <c:pt idx="8">
                  <c:v>44711</c:v>
                </c:pt>
                <c:pt idx="9">
                  <c:v>44739</c:v>
                </c:pt>
                <c:pt idx="10">
                  <c:v>44771</c:v>
                </c:pt>
                <c:pt idx="11">
                  <c:v>44809</c:v>
                </c:pt>
                <c:pt idx="12">
                  <c:v>44862</c:v>
                </c:pt>
              </c:numCache>
            </c:numRef>
          </c:cat>
          <c:val>
            <c:numRef>
              <c:f>'9. Suhareka'!$B$29:$P$29</c:f>
              <c:numCache>
                <c:formatCode>#,##0</c:formatCode>
                <c:ptCount val="15"/>
                <c:pt idx="0">
                  <c:v>135</c:v>
                </c:pt>
                <c:pt idx="1">
                  <c:v>157</c:v>
                </c:pt>
                <c:pt idx="2">
                  <c:v>160</c:v>
                </c:pt>
                <c:pt idx="3">
                  <c:v>161</c:v>
                </c:pt>
                <c:pt idx="4">
                  <c:v>169</c:v>
                </c:pt>
                <c:pt idx="5">
                  <c:v>181</c:v>
                </c:pt>
                <c:pt idx="6">
                  <c:v>187</c:v>
                </c:pt>
                <c:pt idx="7">
                  <c:v>194</c:v>
                </c:pt>
                <c:pt idx="8">
                  <c:v>205</c:v>
                </c:pt>
                <c:pt idx="9">
                  <c:v>207</c:v>
                </c:pt>
                <c:pt idx="10">
                  <c:v>207</c:v>
                </c:pt>
                <c:pt idx="11">
                  <c:v>220</c:v>
                </c:pt>
                <c:pt idx="12">
                  <c:v>221</c:v>
                </c:pt>
                <c:pt idx="13">
                  <c:v>259</c:v>
                </c:pt>
                <c:pt idx="14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4D7-4E21-B78A-84A121E8E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3439391"/>
        <c:axId val="813445631"/>
        <c:extLst>
          <c:ext xmlns:c15="http://schemas.microsoft.com/office/drawing/2012/chart" uri="{02D57815-91ED-43cb-92C2-25804820EDAC}">
            <c15:filteredLine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'[1]2. Gracanica'!$11:$11</c15:sqref>
                        </c15:formulaRef>
                      </c:ext>
                    </c:extLst>
                    <c:strCache>
                      <c:ptCount val="16384"/>
                      <c:pt idx="0">
                        <c:v>II.D.3.  Legalization Certificate Decisions (month) (#) </c:v>
                      </c:pt>
                      <c:pt idx="2">
                        <c:v>9</c:v>
                      </c:pt>
                      <c:pt idx="3">
                        <c:v>1</c:v>
                      </c:pt>
                      <c:pt idx="4">
                        <c:v>8</c:v>
                      </c:pt>
                      <c:pt idx="5">
                        <c:v>13</c:v>
                      </c:pt>
                      <c:pt idx="6">
                        <c:v>0</c:v>
                      </c:pt>
                      <c:pt idx="7">
                        <c:v>1</c:v>
                      </c:pt>
                      <c:pt idx="8">
                        <c:v>39</c:v>
                      </c:pt>
                      <c:pt idx="9">
                        <c:v>20</c:v>
                      </c:pt>
                      <c:pt idx="10">
                        <c:v>10</c:v>
                      </c:pt>
                      <c:pt idx="11">
                        <c:v>20</c:v>
                      </c:pt>
                      <c:pt idx="12">
                        <c:v>14</c:v>
                      </c:pt>
                      <c:pt idx="13">
                        <c:v>25</c:v>
                      </c:pt>
                      <c:pt idx="14">
                        <c:v>6</c:v>
                      </c:pt>
                      <c:pt idx="15">
                        <c:v>16</c:v>
                      </c:pt>
                      <c:pt idx="16">
                        <c:v>20</c:v>
                      </c:pt>
                      <c:pt idx="17">
                        <c:v>7</c:v>
                      </c:pt>
                      <c:pt idx="18">
                        <c:v>7</c:v>
                      </c:pt>
                      <c:pt idx="19">
                        <c:v>12</c:v>
                      </c:pt>
                      <c:pt idx="20">
                        <c:v>0</c:v>
                      </c:pt>
                      <c:pt idx="21">
                        <c:v>1</c:v>
                      </c:pt>
                      <c:pt idx="22">
                        <c:v>17</c:v>
                      </c:pt>
                      <c:pt idx="23">
                        <c:v>38</c:v>
                      </c:pt>
                      <c:pt idx="24">
                        <c:v>1</c:v>
                      </c:pt>
                      <c:pt idx="25">
                        <c:v>9</c:v>
                      </c:pt>
                      <c:pt idx="26">
                        <c:v>23</c:v>
                      </c:pt>
                      <c:pt idx="27">
                        <c:v>13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'[1]4. Mitrovica'!$D$2:$P$2</c15:sqref>
                        </c15:formulaRef>
                      </c:ext>
                    </c:extLst>
                    <c:numCache>
                      <c:formatCode>d\-mmm\-yy</c:formatCode>
                      <c:ptCount val="13"/>
                      <c:pt idx="0">
                        <c:v>44466</c:v>
                      </c:pt>
                      <c:pt idx="1">
                        <c:v>44498</c:v>
                      </c:pt>
                      <c:pt idx="2">
                        <c:v>44530</c:v>
                      </c:pt>
                      <c:pt idx="3">
                        <c:v>44558</c:v>
                      </c:pt>
                      <c:pt idx="4">
                        <c:v>44592</c:v>
                      </c:pt>
                      <c:pt idx="5">
                        <c:v>44620</c:v>
                      </c:pt>
                      <c:pt idx="6">
                        <c:v>44648</c:v>
                      </c:pt>
                      <c:pt idx="7">
                        <c:v>44680</c:v>
                      </c:pt>
                      <c:pt idx="8">
                        <c:v>44711</c:v>
                      </c:pt>
                      <c:pt idx="9">
                        <c:v>44739</c:v>
                      </c:pt>
                      <c:pt idx="10">
                        <c:v>44771</c:v>
                      </c:pt>
                      <c:pt idx="11">
                        <c:v>44809</c:v>
                      </c:pt>
                      <c:pt idx="12">
                        <c:v>44862</c:v>
                      </c:pt>
                    </c:numCache>
                  </c:numRef>
                </c:cat>
                <c:val>
                  <c:numLit>
                    <c:formatCode>General</c:formatCode>
                    <c:ptCount val="1"/>
                    <c:pt idx="0">
                      <c:v>1</c:v>
                    </c:pt>
                  </c:numLit>
                </c:val>
                <c:smooth val="0"/>
                <c:extLst>
                  <c:ext xmlns:c16="http://schemas.microsoft.com/office/drawing/2014/chart" uri="{C3380CC4-5D6E-409C-BE32-E72D297353CC}">
                    <c16:uniqueId val="{00000005-04D7-4E21-B78A-84A121E8EC5D}"/>
                  </c:ext>
                </c:extLst>
              </c15:ser>
            </c15:filteredLineSeries>
          </c:ext>
        </c:extLst>
      </c:lineChart>
      <c:catAx>
        <c:axId val="813439391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q-AL"/>
          </a:p>
        </c:txPr>
        <c:crossAx val="813445631"/>
        <c:crosses val="autoZero"/>
        <c:auto val="0"/>
        <c:lblAlgn val="ctr"/>
        <c:lblOffset val="100"/>
        <c:noMultiLvlLbl val="1"/>
      </c:catAx>
      <c:valAx>
        <c:axId val="813445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q-AL"/>
          </a:p>
        </c:txPr>
        <c:crossAx val="81343939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1024975475940378E-2"/>
          <c:y val="0.16147412348408391"/>
          <c:w val="0.26236563849118205"/>
          <c:h val="0.700874999815109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q-A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q-A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47</xdr:row>
      <xdr:rowOff>27385</xdr:rowOff>
    </xdr:from>
    <xdr:to>
      <xdr:col>1</xdr:col>
      <xdr:colOff>11906</xdr:colOff>
      <xdr:row>63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37EE34-514D-4A84-94E3-5FC53A03DF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777240</xdr:colOff>
      <xdr:row>50</xdr:row>
      <xdr:rowOff>0</xdr:rowOff>
    </xdr:from>
    <xdr:to>
      <xdr:col>11</xdr:col>
      <xdr:colOff>173198</xdr:colOff>
      <xdr:row>68</xdr:row>
      <xdr:rowOff>154630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CA37162-390A-4A96-9435-FB85D7371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hemonics-my.sharepoint.com/personal/drugova_usaidega_org/Documents/Desktop/1.Legalization/1.%20Legalization%20tables/Komunat/Legalization%20progress%20table_February%2024,%202023.xlsx" TargetMode="External"/><Relationship Id="rId1" Type="http://schemas.openxmlformats.org/officeDocument/2006/relationships/externalLinkPath" Target="Legalization%20progress%20table_February%2024,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y Indicators (Summary)"/>
      <sheetName val="Partner Performance (Summary)"/>
      <sheetName val="1. Fushë Kosovë Kosovo Polje"/>
      <sheetName val="2. Gracanica"/>
      <sheetName val="3.Istog"/>
      <sheetName val="4. Mitrovica"/>
      <sheetName val="5.Obiliq"/>
      <sheetName val="6.Peje"/>
      <sheetName val="7. Pristina"/>
      <sheetName val="8.Prizren"/>
      <sheetName val="9. Suhareka"/>
      <sheetName val="10. Viti "/>
      <sheetName val="Drenas (July 22)"/>
    </sheetNames>
    <sheetDataSet>
      <sheetData sheetId="0"/>
      <sheetData sheetId="1"/>
      <sheetData sheetId="2"/>
      <sheetData sheetId="3">
        <row r="11">
          <cell r="A11" t="str">
            <v xml:space="preserve">II.D.3.  Legalization Certificate Decisions (month) (#) </v>
          </cell>
          <cell r="C11">
            <v>9</v>
          </cell>
          <cell r="D11">
            <v>1</v>
          </cell>
          <cell r="E11">
            <v>8</v>
          </cell>
          <cell r="F11">
            <v>13</v>
          </cell>
          <cell r="G11">
            <v>0</v>
          </cell>
          <cell r="H11">
            <v>1</v>
          </cell>
          <cell r="I11">
            <v>39</v>
          </cell>
          <cell r="J11">
            <v>20</v>
          </cell>
          <cell r="K11">
            <v>10</v>
          </cell>
          <cell r="L11">
            <v>20</v>
          </cell>
          <cell r="M11">
            <v>14</v>
          </cell>
          <cell r="N11">
            <v>25</v>
          </cell>
          <cell r="O11">
            <v>6</v>
          </cell>
          <cell r="P11">
            <v>16</v>
          </cell>
          <cell r="Q11">
            <v>20</v>
          </cell>
          <cell r="R11">
            <v>7</v>
          </cell>
          <cell r="S11">
            <v>7</v>
          </cell>
          <cell r="T11">
            <v>12</v>
          </cell>
          <cell r="U11">
            <v>0</v>
          </cell>
          <cell r="V11">
            <v>1</v>
          </cell>
          <cell r="W11">
            <v>17</v>
          </cell>
          <cell r="X11">
            <v>38</v>
          </cell>
          <cell r="Y11">
            <v>1</v>
          </cell>
          <cell r="Z11">
            <v>9</v>
          </cell>
          <cell r="AA11">
            <v>23</v>
          </cell>
          <cell r="AB11">
            <v>13</v>
          </cell>
        </row>
      </sheetData>
      <sheetData sheetId="4"/>
      <sheetData sheetId="5">
        <row r="2">
          <cell r="D2">
            <v>44466</v>
          </cell>
          <cell r="E2">
            <v>44498</v>
          </cell>
          <cell r="F2">
            <v>44530</v>
          </cell>
          <cell r="G2">
            <v>44558</v>
          </cell>
          <cell r="H2">
            <v>44592</v>
          </cell>
          <cell r="I2">
            <v>44620</v>
          </cell>
          <cell r="J2">
            <v>44648</v>
          </cell>
          <cell r="K2">
            <v>44680</v>
          </cell>
          <cell r="L2">
            <v>44711</v>
          </cell>
          <cell r="M2">
            <v>44739</v>
          </cell>
          <cell r="N2">
            <v>44771</v>
          </cell>
          <cell r="O2">
            <v>44809</v>
          </cell>
          <cell r="P2">
            <v>44862</v>
          </cell>
        </row>
        <row r="15">
          <cell r="A15" t="str">
            <v>II.E.2.  Demolition List Decisions (total) (#)</v>
          </cell>
        </row>
      </sheetData>
      <sheetData sheetId="6"/>
      <sheetData sheetId="7"/>
      <sheetData sheetId="8"/>
      <sheetData sheetId="9"/>
      <sheetData sheetId="10">
        <row r="2">
          <cell r="B2">
            <v>44407</v>
          </cell>
          <cell r="C2">
            <v>44439</v>
          </cell>
          <cell r="D2">
            <v>44466</v>
          </cell>
          <cell r="E2">
            <v>44498</v>
          </cell>
          <cell r="F2">
            <v>44530</v>
          </cell>
          <cell r="G2">
            <v>44558</v>
          </cell>
          <cell r="H2">
            <v>44592</v>
          </cell>
          <cell r="I2">
            <v>44620</v>
          </cell>
          <cell r="J2">
            <v>44648</v>
          </cell>
          <cell r="K2">
            <v>44680</v>
          </cell>
          <cell r="L2">
            <v>44711</v>
          </cell>
          <cell r="M2">
            <v>44739</v>
          </cell>
          <cell r="N2">
            <v>44771</v>
          </cell>
          <cell r="O2">
            <v>44809</v>
          </cell>
          <cell r="P2">
            <v>44862</v>
          </cell>
          <cell r="Q2">
            <v>44893</v>
          </cell>
          <cell r="R2">
            <v>44918</v>
          </cell>
          <cell r="S2">
            <v>44953</v>
          </cell>
          <cell r="T2">
            <v>44981</v>
          </cell>
        </row>
        <row r="3">
          <cell r="A3" t="str">
            <v xml:space="preserve">I.  Total Applications Received (#) </v>
          </cell>
          <cell r="B3">
            <v>236</v>
          </cell>
          <cell r="C3">
            <v>312</v>
          </cell>
          <cell r="D3">
            <v>335</v>
          </cell>
          <cell r="E3">
            <v>351</v>
          </cell>
          <cell r="F3">
            <v>360</v>
          </cell>
          <cell r="G3">
            <v>367</v>
          </cell>
          <cell r="H3">
            <v>372</v>
          </cell>
          <cell r="I3">
            <v>390</v>
          </cell>
          <cell r="J3">
            <v>397</v>
          </cell>
          <cell r="K3">
            <v>402</v>
          </cell>
          <cell r="L3">
            <v>412</v>
          </cell>
          <cell r="M3">
            <v>433</v>
          </cell>
          <cell r="N3">
            <v>484</v>
          </cell>
          <cell r="O3">
            <v>822</v>
          </cell>
          <cell r="P3">
            <v>822</v>
          </cell>
          <cell r="Q3">
            <v>822</v>
          </cell>
          <cell r="R3">
            <v>822</v>
          </cell>
          <cell r="S3">
            <v>822</v>
          </cell>
          <cell r="T3">
            <v>822</v>
          </cell>
        </row>
        <row r="11">
          <cell r="A11" t="str">
            <v xml:space="preserve">II.D.3.  Legalization Certificate Decisions (month) (#) </v>
          </cell>
          <cell r="C11">
            <v>22</v>
          </cell>
          <cell r="D11">
            <v>3</v>
          </cell>
          <cell r="E11">
            <v>1</v>
          </cell>
          <cell r="F11">
            <v>8</v>
          </cell>
          <cell r="G11">
            <v>12</v>
          </cell>
          <cell r="H11">
            <v>6</v>
          </cell>
          <cell r="I11">
            <v>7</v>
          </cell>
          <cell r="J11">
            <v>11</v>
          </cell>
          <cell r="K11">
            <v>2</v>
          </cell>
          <cell r="L11">
            <v>0</v>
          </cell>
          <cell r="M11">
            <v>13</v>
          </cell>
          <cell r="N11">
            <v>18</v>
          </cell>
          <cell r="O11">
            <v>21</v>
          </cell>
          <cell r="P11">
            <v>39</v>
          </cell>
          <cell r="Q11">
            <v>14</v>
          </cell>
          <cell r="R11">
            <v>0</v>
          </cell>
          <cell r="S11">
            <v>8</v>
          </cell>
          <cell r="T11">
            <v>4</v>
          </cell>
        </row>
        <row r="14">
          <cell r="A14" t="str">
            <v xml:space="preserve">II.E.1.  Pending List Decisions (total) (#) </v>
          </cell>
          <cell r="B14">
            <v>59</v>
          </cell>
          <cell r="C14">
            <v>62</v>
          </cell>
          <cell r="D14">
            <v>65</v>
          </cell>
          <cell r="E14">
            <v>75</v>
          </cell>
          <cell r="F14">
            <v>73</v>
          </cell>
          <cell r="G14">
            <v>94</v>
          </cell>
          <cell r="H14">
            <v>97</v>
          </cell>
          <cell r="I14">
            <v>128</v>
          </cell>
          <cell r="J14">
            <v>129</v>
          </cell>
          <cell r="K14">
            <v>134</v>
          </cell>
          <cell r="L14">
            <v>143</v>
          </cell>
          <cell r="M14">
            <v>141</v>
          </cell>
          <cell r="N14">
            <v>143</v>
          </cell>
          <cell r="O14">
            <v>157</v>
          </cell>
          <cell r="P14">
            <v>170</v>
          </cell>
          <cell r="Q14">
            <v>186</v>
          </cell>
          <cell r="R14">
            <v>196</v>
          </cell>
          <cell r="S14">
            <v>219</v>
          </cell>
          <cell r="T14">
            <v>219</v>
          </cell>
        </row>
        <row r="15">
          <cell r="A15" t="str">
            <v>II.E.2.  Demolition List Decisions (total) (#)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A16" t="str">
            <v xml:space="preserve">II.E.3.  Legalization Certificate Decisions (total) (#) </v>
          </cell>
          <cell r="B16">
            <v>135</v>
          </cell>
          <cell r="C16">
            <v>157</v>
          </cell>
          <cell r="D16">
            <v>160</v>
          </cell>
          <cell r="E16">
            <v>161</v>
          </cell>
          <cell r="F16">
            <v>169</v>
          </cell>
          <cell r="G16">
            <v>181</v>
          </cell>
          <cell r="H16">
            <v>187</v>
          </cell>
          <cell r="I16">
            <v>194</v>
          </cell>
          <cell r="J16">
            <v>205</v>
          </cell>
          <cell r="K16">
            <v>207</v>
          </cell>
          <cell r="L16">
            <v>207</v>
          </cell>
          <cell r="M16">
            <v>220</v>
          </cell>
          <cell r="N16">
            <v>238</v>
          </cell>
          <cell r="O16">
            <v>259</v>
          </cell>
          <cell r="P16">
            <v>298</v>
          </cell>
          <cell r="Q16">
            <v>312</v>
          </cell>
          <cell r="R16">
            <v>312</v>
          </cell>
          <cell r="S16">
            <v>320</v>
          </cell>
          <cell r="T16">
            <v>324</v>
          </cell>
        </row>
        <row r="29">
          <cell r="A29" t="str">
            <v>III.E. Total Cases Registered Cadaster/IPRR (total) (#)</v>
          </cell>
          <cell r="B29">
            <v>135</v>
          </cell>
          <cell r="C29">
            <v>157</v>
          </cell>
          <cell r="D29">
            <v>160</v>
          </cell>
          <cell r="E29">
            <v>161</v>
          </cell>
          <cell r="F29">
            <v>169</v>
          </cell>
          <cell r="G29">
            <v>181</v>
          </cell>
          <cell r="H29">
            <v>187</v>
          </cell>
          <cell r="I29">
            <v>194</v>
          </cell>
          <cell r="J29">
            <v>205</v>
          </cell>
          <cell r="K29">
            <v>207</v>
          </cell>
          <cell r="L29">
            <v>207</v>
          </cell>
          <cell r="M29">
            <v>220</v>
          </cell>
          <cell r="N29">
            <v>221</v>
          </cell>
          <cell r="O29">
            <v>259</v>
          </cell>
          <cell r="P29">
            <v>259</v>
          </cell>
          <cell r="Q29">
            <v>259</v>
          </cell>
          <cell r="R29">
            <v>279</v>
          </cell>
          <cell r="S29">
            <v>302</v>
          </cell>
          <cell r="T29">
            <v>304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AFD61-95A4-482B-B574-985C7CBCB613}">
  <dimension ref="A1:YQ49"/>
  <sheetViews>
    <sheetView tabSelected="1" topLeftCell="A34" zoomScale="55" zoomScaleNormal="55" workbookViewId="0">
      <pane xSplit="1" topLeftCell="B1" activePane="topRight" state="frozen"/>
      <selection sqref="A1:XFD1048576"/>
      <selection pane="topRight" activeCell="B13" sqref="B13:BP13"/>
    </sheetView>
  </sheetViews>
  <sheetFormatPr defaultColWidth="9.42578125" defaultRowHeight="17.25" x14ac:dyDescent="0.25"/>
  <cols>
    <col min="1" max="1" width="81.42578125" style="107" customWidth="1"/>
    <col min="2" max="7" width="14.5703125" style="108" customWidth="1"/>
    <col min="8" max="20" width="14.5703125" style="109" customWidth="1"/>
    <col min="21" max="67" width="14.5703125" style="108" customWidth="1"/>
    <col min="68" max="68" width="13.5703125" style="108" customWidth="1"/>
    <col min="69" max="16384" width="9.42578125" style="108"/>
  </cols>
  <sheetData>
    <row r="1" spans="1:667" s="2" customFormat="1" ht="64.349999999999994" customHeight="1" thickBot="1" x14ac:dyDescent="0.3">
      <c r="A1" s="1" t="s">
        <v>0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667" s="10" customFormat="1" ht="42.75" customHeight="1" thickBot="1" x14ac:dyDescent="0.3">
      <c r="A2" s="4" t="s">
        <v>1</v>
      </c>
      <c r="B2" s="5">
        <v>44407</v>
      </c>
      <c r="C2" s="5">
        <v>44439</v>
      </c>
      <c r="D2" s="5">
        <v>44466</v>
      </c>
      <c r="E2" s="5">
        <v>44498</v>
      </c>
      <c r="F2" s="5">
        <v>44530</v>
      </c>
      <c r="G2" s="5">
        <v>44558</v>
      </c>
      <c r="H2" s="5">
        <v>44592</v>
      </c>
      <c r="I2" s="5">
        <v>44620</v>
      </c>
      <c r="J2" s="5">
        <v>44648</v>
      </c>
      <c r="K2" s="5">
        <v>44680</v>
      </c>
      <c r="L2" s="5">
        <v>44711</v>
      </c>
      <c r="M2" s="5">
        <v>44739</v>
      </c>
      <c r="N2" s="5">
        <v>44771</v>
      </c>
      <c r="O2" s="5">
        <v>44809</v>
      </c>
      <c r="P2" s="5">
        <v>44862</v>
      </c>
      <c r="Q2" s="5">
        <v>44893</v>
      </c>
      <c r="R2" s="5">
        <v>44918</v>
      </c>
      <c r="S2" s="5">
        <v>44953</v>
      </c>
      <c r="T2" s="5">
        <v>44981</v>
      </c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7"/>
      <c r="BL2" s="8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</row>
    <row r="3" spans="1:667" s="17" customFormat="1" ht="45" customHeight="1" thickBot="1" x14ac:dyDescent="0.3">
      <c r="A3" s="11" t="s">
        <v>2</v>
      </c>
      <c r="B3" s="12">
        <v>236</v>
      </c>
      <c r="C3" s="12">
        <v>312</v>
      </c>
      <c r="D3" s="12">
        <v>335</v>
      </c>
      <c r="E3" s="13">
        <v>351</v>
      </c>
      <c r="F3" s="12">
        <v>360</v>
      </c>
      <c r="G3" s="12">
        <v>367</v>
      </c>
      <c r="H3" s="12">
        <v>372</v>
      </c>
      <c r="I3" s="12">
        <v>390</v>
      </c>
      <c r="J3" s="12">
        <v>397</v>
      </c>
      <c r="K3" s="12">
        <v>402</v>
      </c>
      <c r="L3" s="12">
        <v>412</v>
      </c>
      <c r="M3" s="12">
        <v>433</v>
      </c>
      <c r="N3" s="12">
        <v>484</v>
      </c>
      <c r="O3" s="12">
        <v>822</v>
      </c>
      <c r="P3" s="12">
        <v>822</v>
      </c>
      <c r="Q3" s="12">
        <v>822</v>
      </c>
      <c r="R3" s="12">
        <v>822</v>
      </c>
      <c r="S3" s="12">
        <v>822</v>
      </c>
      <c r="T3" s="12">
        <v>822</v>
      </c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5"/>
      <c r="BL3" s="16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  <c r="KF3" s="14"/>
      <c r="KG3" s="14"/>
      <c r="KH3" s="14"/>
      <c r="KI3" s="14"/>
      <c r="KJ3" s="14"/>
      <c r="KK3" s="14"/>
      <c r="KL3" s="14"/>
      <c r="KM3" s="14"/>
      <c r="KN3" s="14"/>
      <c r="KO3" s="14"/>
      <c r="KP3" s="14"/>
      <c r="KQ3" s="14"/>
      <c r="KR3" s="14"/>
      <c r="KS3" s="14"/>
      <c r="KT3" s="14"/>
      <c r="KU3" s="14"/>
      <c r="KV3" s="14"/>
      <c r="KW3" s="14"/>
      <c r="KX3" s="14"/>
      <c r="KY3" s="14"/>
      <c r="KZ3" s="14"/>
      <c r="LA3" s="14"/>
      <c r="LB3" s="14"/>
      <c r="LC3" s="14"/>
      <c r="LD3" s="14"/>
      <c r="LE3" s="14"/>
      <c r="LF3" s="14"/>
      <c r="LG3" s="14"/>
      <c r="LH3" s="14"/>
      <c r="LI3" s="14"/>
      <c r="LJ3" s="14"/>
      <c r="LK3" s="14"/>
      <c r="LL3" s="14"/>
      <c r="LM3" s="14"/>
      <c r="LN3" s="14"/>
      <c r="LO3" s="14"/>
      <c r="LP3" s="14"/>
      <c r="LQ3" s="14"/>
      <c r="LR3" s="14"/>
      <c r="LS3" s="14"/>
      <c r="LT3" s="14"/>
      <c r="LU3" s="14"/>
      <c r="LV3" s="14"/>
      <c r="LW3" s="14"/>
      <c r="LX3" s="14"/>
      <c r="LY3" s="14"/>
      <c r="LZ3" s="14"/>
      <c r="MA3" s="14"/>
      <c r="MB3" s="14"/>
      <c r="MC3" s="14"/>
      <c r="MD3" s="14"/>
      <c r="ME3" s="14"/>
      <c r="MF3" s="14"/>
      <c r="MG3" s="14"/>
      <c r="MH3" s="14"/>
      <c r="MI3" s="14"/>
      <c r="MJ3" s="14"/>
      <c r="MK3" s="14"/>
      <c r="ML3" s="14"/>
      <c r="MM3" s="14"/>
      <c r="MN3" s="14"/>
      <c r="MO3" s="14"/>
      <c r="MP3" s="14"/>
      <c r="MQ3" s="14"/>
      <c r="MR3" s="14"/>
      <c r="MS3" s="14"/>
      <c r="MT3" s="14"/>
      <c r="MU3" s="14"/>
      <c r="MV3" s="14"/>
      <c r="MW3" s="14"/>
      <c r="MX3" s="14"/>
      <c r="MY3" s="14"/>
      <c r="MZ3" s="14"/>
      <c r="NA3" s="14"/>
      <c r="NB3" s="14"/>
      <c r="NC3" s="14"/>
      <c r="ND3" s="14"/>
      <c r="NE3" s="14"/>
      <c r="NF3" s="14"/>
      <c r="NG3" s="14"/>
      <c r="NH3" s="14"/>
      <c r="NI3" s="14"/>
      <c r="NJ3" s="14"/>
      <c r="NK3" s="14"/>
      <c r="NL3" s="14"/>
      <c r="NM3" s="14"/>
      <c r="NN3" s="14"/>
      <c r="NO3" s="14"/>
      <c r="NP3" s="14"/>
      <c r="NQ3" s="14"/>
      <c r="NR3" s="14"/>
      <c r="NS3" s="14"/>
      <c r="NT3" s="14"/>
      <c r="NU3" s="14"/>
      <c r="NV3" s="14"/>
      <c r="NW3" s="14"/>
      <c r="NX3" s="14"/>
      <c r="NY3" s="14"/>
      <c r="NZ3" s="14"/>
      <c r="OA3" s="14"/>
      <c r="OB3" s="14"/>
      <c r="OC3" s="14"/>
      <c r="OD3" s="14"/>
      <c r="OE3" s="14"/>
      <c r="OF3" s="14"/>
      <c r="OG3" s="14"/>
      <c r="OH3" s="14"/>
      <c r="OI3" s="14"/>
      <c r="OJ3" s="14"/>
      <c r="OK3" s="14"/>
      <c r="OL3" s="14"/>
      <c r="OM3" s="14"/>
      <c r="ON3" s="14"/>
      <c r="OO3" s="14"/>
      <c r="OP3" s="14"/>
      <c r="OQ3" s="14"/>
      <c r="OR3" s="14"/>
      <c r="OS3" s="14"/>
      <c r="OT3" s="14"/>
      <c r="OU3" s="14"/>
      <c r="OV3" s="14"/>
      <c r="OW3" s="14"/>
      <c r="OX3" s="14"/>
      <c r="OY3" s="14"/>
      <c r="OZ3" s="14"/>
      <c r="PA3" s="14"/>
      <c r="PB3" s="14"/>
      <c r="PC3" s="14"/>
      <c r="PD3" s="14"/>
      <c r="PE3" s="14"/>
      <c r="PF3" s="14"/>
      <c r="PG3" s="14"/>
      <c r="PH3" s="14"/>
      <c r="PI3" s="14"/>
      <c r="PJ3" s="14"/>
      <c r="PK3" s="14"/>
      <c r="PL3" s="14"/>
      <c r="PM3" s="14"/>
      <c r="PN3" s="14"/>
      <c r="PO3" s="14"/>
      <c r="PP3" s="14"/>
      <c r="PQ3" s="14"/>
      <c r="PR3" s="14"/>
      <c r="PS3" s="14"/>
      <c r="PT3" s="14"/>
      <c r="PU3" s="14"/>
      <c r="PV3" s="14"/>
      <c r="PW3" s="14"/>
      <c r="PX3" s="14"/>
      <c r="PY3" s="14"/>
      <c r="PZ3" s="14"/>
      <c r="QA3" s="14"/>
      <c r="QB3" s="14"/>
      <c r="QC3" s="14"/>
      <c r="QD3" s="14"/>
      <c r="QE3" s="14"/>
      <c r="QF3" s="14"/>
      <c r="QG3" s="14"/>
      <c r="QH3" s="14"/>
      <c r="QI3" s="14"/>
      <c r="QJ3" s="14"/>
      <c r="QK3" s="14"/>
      <c r="QL3" s="14"/>
      <c r="QM3" s="14"/>
      <c r="QN3" s="14"/>
      <c r="QO3" s="14"/>
      <c r="QP3" s="14"/>
      <c r="QQ3" s="14"/>
      <c r="QR3" s="14"/>
      <c r="QS3" s="14"/>
      <c r="QT3" s="14"/>
      <c r="QU3" s="14"/>
      <c r="QV3" s="14"/>
      <c r="QW3" s="14"/>
      <c r="QX3" s="14"/>
      <c r="QY3" s="14"/>
      <c r="QZ3" s="14"/>
      <c r="RA3" s="14"/>
      <c r="RB3" s="14"/>
      <c r="RC3" s="14"/>
      <c r="RD3" s="14"/>
      <c r="RE3" s="14"/>
      <c r="RF3" s="14"/>
      <c r="RG3" s="14"/>
      <c r="RH3" s="14"/>
      <c r="RI3" s="14"/>
      <c r="RJ3" s="14"/>
      <c r="RK3" s="14"/>
      <c r="RL3" s="14"/>
      <c r="RM3" s="14"/>
      <c r="RN3" s="14"/>
      <c r="RO3" s="14"/>
      <c r="RP3" s="14"/>
      <c r="RQ3" s="14"/>
      <c r="RR3" s="14"/>
      <c r="RS3" s="14"/>
      <c r="RT3" s="14"/>
      <c r="RU3" s="14"/>
      <c r="RV3" s="14"/>
      <c r="RW3" s="14"/>
      <c r="RX3" s="14"/>
      <c r="RY3" s="14"/>
      <c r="RZ3" s="14"/>
      <c r="SA3" s="14"/>
      <c r="SB3" s="14"/>
      <c r="SC3" s="14"/>
      <c r="SD3" s="14"/>
      <c r="SE3" s="14"/>
      <c r="SF3" s="14"/>
      <c r="SG3" s="14"/>
      <c r="SH3" s="14"/>
      <c r="SI3" s="14"/>
      <c r="SJ3" s="14"/>
      <c r="SK3" s="14"/>
      <c r="SL3" s="14"/>
      <c r="SM3" s="14"/>
      <c r="SN3" s="14"/>
      <c r="SO3" s="14"/>
      <c r="SP3" s="14"/>
      <c r="SQ3" s="14"/>
      <c r="SR3" s="14"/>
      <c r="SS3" s="14"/>
      <c r="ST3" s="14"/>
      <c r="SU3" s="14"/>
      <c r="SV3" s="14"/>
      <c r="SW3" s="14"/>
      <c r="SX3" s="14"/>
      <c r="SY3" s="14"/>
      <c r="SZ3" s="14"/>
      <c r="TA3" s="14"/>
      <c r="TB3" s="14"/>
      <c r="TC3" s="14"/>
      <c r="TD3" s="14"/>
      <c r="TE3" s="14"/>
      <c r="TF3" s="14"/>
      <c r="TG3" s="14"/>
      <c r="TH3" s="14"/>
      <c r="TI3" s="14"/>
      <c r="TJ3" s="14"/>
      <c r="TK3" s="14"/>
      <c r="TL3" s="14"/>
      <c r="TM3" s="14"/>
      <c r="TN3" s="14"/>
      <c r="TO3" s="14"/>
      <c r="TP3" s="14"/>
      <c r="TQ3" s="14"/>
      <c r="TR3" s="14"/>
      <c r="TS3" s="14"/>
      <c r="TT3" s="14"/>
      <c r="TU3" s="14"/>
      <c r="TV3" s="14"/>
      <c r="TW3" s="14"/>
      <c r="TX3" s="14"/>
      <c r="TY3" s="14"/>
      <c r="TZ3" s="14"/>
      <c r="UA3" s="14"/>
      <c r="UB3" s="14"/>
      <c r="UC3" s="14"/>
      <c r="UD3" s="14"/>
      <c r="UE3" s="14"/>
      <c r="UF3" s="14"/>
      <c r="UG3" s="14"/>
      <c r="UH3" s="14"/>
      <c r="UI3" s="14"/>
      <c r="UJ3" s="14"/>
      <c r="UK3" s="14"/>
      <c r="UL3" s="14"/>
      <c r="UM3" s="14"/>
      <c r="UN3" s="14"/>
      <c r="UO3" s="14"/>
      <c r="UP3" s="14"/>
      <c r="UQ3" s="14"/>
      <c r="UR3" s="14"/>
      <c r="US3" s="14"/>
      <c r="UT3" s="14"/>
      <c r="UU3" s="14"/>
      <c r="UV3" s="14"/>
      <c r="UW3" s="14"/>
      <c r="UX3" s="14"/>
      <c r="UY3" s="14"/>
      <c r="UZ3" s="14"/>
      <c r="VA3" s="14"/>
      <c r="VB3" s="14"/>
      <c r="VC3" s="14"/>
      <c r="VD3" s="14"/>
      <c r="VE3" s="14"/>
      <c r="VF3" s="14"/>
      <c r="VG3" s="14"/>
      <c r="VH3" s="14"/>
      <c r="VI3" s="14"/>
      <c r="VJ3" s="14"/>
      <c r="VK3" s="14"/>
      <c r="VL3" s="14"/>
      <c r="VM3" s="14"/>
      <c r="VN3" s="14"/>
      <c r="VO3" s="14"/>
      <c r="VP3" s="14"/>
      <c r="VQ3" s="14"/>
      <c r="VR3" s="14"/>
      <c r="VS3" s="14"/>
      <c r="VT3" s="14"/>
      <c r="VU3" s="14"/>
      <c r="VV3" s="14"/>
      <c r="VW3" s="14"/>
      <c r="VX3" s="14"/>
      <c r="VY3" s="14"/>
      <c r="VZ3" s="14"/>
      <c r="WA3" s="14"/>
      <c r="WB3" s="14"/>
      <c r="WC3" s="14"/>
      <c r="WD3" s="14"/>
      <c r="WE3" s="14"/>
      <c r="WF3" s="14"/>
      <c r="WG3" s="14"/>
      <c r="WH3" s="14"/>
      <c r="WI3" s="14"/>
      <c r="WJ3" s="14"/>
      <c r="WK3" s="14"/>
      <c r="WL3" s="14"/>
      <c r="WM3" s="14"/>
      <c r="WN3" s="14"/>
      <c r="WO3" s="14"/>
      <c r="WP3" s="14"/>
      <c r="WQ3" s="14"/>
      <c r="WR3" s="14"/>
      <c r="WS3" s="14"/>
      <c r="WT3" s="14"/>
      <c r="WU3" s="14"/>
      <c r="WV3" s="14"/>
      <c r="WW3" s="14"/>
      <c r="WX3" s="14"/>
      <c r="WY3" s="14"/>
      <c r="WZ3" s="14"/>
      <c r="XA3" s="14"/>
      <c r="XB3" s="14"/>
      <c r="XC3" s="14"/>
      <c r="XD3" s="14"/>
      <c r="XE3" s="14"/>
      <c r="XF3" s="14"/>
      <c r="XG3" s="14"/>
      <c r="XH3" s="14"/>
      <c r="XI3" s="14"/>
      <c r="XJ3" s="14"/>
      <c r="XK3" s="14"/>
      <c r="XL3" s="14"/>
      <c r="XM3" s="14"/>
      <c r="XN3" s="14"/>
      <c r="XO3" s="14"/>
      <c r="XP3" s="14"/>
      <c r="XQ3" s="14"/>
      <c r="XR3" s="14"/>
      <c r="XS3" s="14"/>
      <c r="XT3" s="14"/>
      <c r="XU3" s="14"/>
      <c r="XV3" s="14"/>
      <c r="XW3" s="14"/>
      <c r="XX3" s="14"/>
      <c r="XY3" s="14"/>
      <c r="XZ3" s="14"/>
      <c r="YA3" s="14"/>
      <c r="YB3" s="14"/>
      <c r="YC3" s="14"/>
      <c r="YD3" s="14"/>
      <c r="YE3" s="14"/>
      <c r="YF3" s="14"/>
      <c r="YG3" s="14"/>
      <c r="YH3" s="14"/>
      <c r="YI3" s="14"/>
      <c r="YJ3" s="14"/>
      <c r="YK3" s="14"/>
      <c r="YL3" s="14"/>
      <c r="YM3" s="14"/>
      <c r="YN3" s="14"/>
      <c r="YO3" s="14"/>
      <c r="YP3" s="14"/>
      <c r="YQ3" s="15"/>
    </row>
    <row r="4" spans="1:667" s="24" customFormat="1" ht="39.950000000000003" customHeight="1" x14ac:dyDescent="0.25">
      <c r="A4" s="18" t="s">
        <v>3</v>
      </c>
      <c r="B4" s="19"/>
      <c r="C4" s="19"/>
      <c r="D4" s="19"/>
      <c r="E4" s="19"/>
      <c r="F4" s="19"/>
      <c r="G4" s="19"/>
      <c r="H4" s="20"/>
      <c r="I4" s="20"/>
      <c r="J4" s="20"/>
      <c r="K4" s="20"/>
      <c r="L4" s="20"/>
      <c r="M4" s="20"/>
      <c r="N4" s="21"/>
      <c r="O4" s="21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22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  <c r="IW4" s="23"/>
      <c r="IX4" s="23"/>
      <c r="IY4" s="23"/>
      <c r="IZ4" s="23"/>
      <c r="JA4" s="23"/>
      <c r="JB4" s="23"/>
      <c r="JC4" s="23"/>
      <c r="JD4" s="23"/>
      <c r="JE4" s="23"/>
      <c r="JF4" s="23"/>
      <c r="JG4" s="23"/>
      <c r="JH4" s="23"/>
      <c r="JI4" s="23"/>
      <c r="JJ4" s="23"/>
      <c r="JK4" s="23"/>
      <c r="JL4" s="23"/>
      <c r="JM4" s="23"/>
      <c r="JN4" s="23"/>
      <c r="JO4" s="23"/>
      <c r="JP4" s="23"/>
      <c r="JQ4" s="23"/>
      <c r="JR4" s="23"/>
      <c r="JS4" s="23"/>
      <c r="JT4" s="23"/>
      <c r="JU4" s="23"/>
      <c r="JV4" s="23"/>
      <c r="JW4" s="23"/>
      <c r="JX4" s="23"/>
      <c r="JY4" s="23"/>
      <c r="JZ4" s="23"/>
      <c r="KA4" s="23"/>
      <c r="KB4" s="23"/>
      <c r="KC4" s="23"/>
      <c r="KD4" s="23"/>
      <c r="KE4" s="23"/>
      <c r="KF4" s="23"/>
      <c r="KG4" s="23"/>
      <c r="KH4" s="23"/>
      <c r="KI4" s="23"/>
      <c r="KJ4" s="23"/>
      <c r="KK4" s="23"/>
      <c r="KL4" s="23"/>
      <c r="KM4" s="23"/>
      <c r="KN4" s="23"/>
      <c r="KO4" s="23"/>
      <c r="KP4" s="23"/>
      <c r="KQ4" s="23"/>
      <c r="KR4" s="23"/>
      <c r="KS4" s="23"/>
      <c r="KT4" s="23"/>
      <c r="KU4" s="23"/>
      <c r="KV4" s="23"/>
      <c r="KW4" s="23"/>
      <c r="KX4" s="23"/>
      <c r="KY4" s="23"/>
      <c r="KZ4" s="23"/>
      <c r="LA4" s="23"/>
      <c r="LB4" s="23"/>
      <c r="LC4" s="23"/>
      <c r="LD4" s="23"/>
      <c r="LE4" s="23"/>
      <c r="LF4" s="23"/>
      <c r="LG4" s="23"/>
      <c r="LH4" s="23"/>
      <c r="LI4" s="23"/>
      <c r="LJ4" s="23"/>
      <c r="LK4" s="23"/>
      <c r="LL4" s="23"/>
      <c r="LM4" s="23"/>
      <c r="LN4" s="23"/>
      <c r="LO4" s="23"/>
      <c r="LP4" s="23"/>
      <c r="LQ4" s="23"/>
      <c r="LR4" s="23"/>
      <c r="LS4" s="23"/>
      <c r="LT4" s="23"/>
      <c r="LU4" s="23"/>
      <c r="LV4" s="23"/>
      <c r="LW4" s="23"/>
      <c r="LX4" s="23"/>
      <c r="LY4" s="23"/>
      <c r="LZ4" s="23"/>
      <c r="MA4" s="23"/>
      <c r="MB4" s="23"/>
      <c r="MC4" s="23"/>
      <c r="MD4" s="23"/>
      <c r="ME4" s="23"/>
      <c r="MF4" s="23"/>
      <c r="MG4" s="23"/>
      <c r="MH4" s="23"/>
      <c r="MI4" s="23"/>
      <c r="MJ4" s="23"/>
      <c r="MK4" s="23"/>
      <c r="ML4" s="23"/>
      <c r="MM4" s="23"/>
      <c r="MN4" s="23"/>
      <c r="MO4" s="23"/>
      <c r="MP4" s="23"/>
      <c r="MQ4" s="23"/>
      <c r="MR4" s="23"/>
      <c r="MS4" s="23"/>
      <c r="MT4" s="23"/>
      <c r="MU4" s="23"/>
      <c r="MV4" s="23"/>
      <c r="MW4" s="23"/>
      <c r="MX4" s="23"/>
      <c r="MY4" s="23"/>
      <c r="MZ4" s="23"/>
      <c r="NA4" s="23"/>
      <c r="NB4" s="23"/>
      <c r="NC4" s="23"/>
      <c r="ND4" s="23"/>
      <c r="NE4" s="23"/>
      <c r="NF4" s="23"/>
      <c r="NG4" s="23"/>
      <c r="NH4" s="23"/>
      <c r="NI4" s="23"/>
      <c r="NJ4" s="23"/>
      <c r="NK4" s="23"/>
      <c r="NL4" s="23"/>
      <c r="NM4" s="23"/>
      <c r="NN4" s="23"/>
      <c r="NO4" s="23"/>
      <c r="NP4" s="23"/>
      <c r="NQ4" s="23"/>
      <c r="NR4" s="23"/>
      <c r="NS4" s="23"/>
      <c r="NT4" s="23"/>
      <c r="NU4" s="23"/>
      <c r="NV4" s="23"/>
      <c r="NW4" s="23"/>
      <c r="NX4" s="23"/>
      <c r="NY4" s="23"/>
      <c r="NZ4" s="23"/>
      <c r="OA4" s="23"/>
      <c r="OB4" s="23"/>
      <c r="OC4" s="23"/>
      <c r="OD4" s="23"/>
      <c r="OE4" s="23"/>
      <c r="OF4" s="23"/>
      <c r="OG4" s="23"/>
      <c r="OH4" s="23"/>
      <c r="OI4" s="23"/>
      <c r="OJ4" s="23"/>
      <c r="OK4" s="23"/>
      <c r="OL4" s="23"/>
      <c r="OM4" s="23"/>
      <c r="ON4" s="23"/>
      <c r="OO4" s="23"/>
      <c r="OP4" s="23"/>
      <c r="OQ4" s="23"/>
      <c r="OR4" s="23"/>
      <c r="OS4" s="23"/>
      <c r="OT4" s="23"/>
      <c r="OU4" s="23"/>
      <c r="OV4" s="23"/>
      <c r="OW4" s="23"/>
      <c r="OX4" s="23"/>
      <c r="OY4" s="23"/>
      <c r="OZ4" s="23"/>
      <c r="PA4" s="23"/>
      <c r="PB4" s="23"/>
      <c r="PC4" s="23"/>
      <c r="PD4" s="23"/>
      <c r="PE4" s="23"/>
      <c r="PF4" s="23"/>
      <c r="PG4" s="23"/>
      <c r="PH4" s="23"/>
      <c r="PI4" s="23"/>
      <c r="PJ4" s="23"/>
      <c r="PK4" s="23"/>
      <c r="PL4" s="23"/>
      <c r="PM4" s="23"/>
      <c r="PN4" s="23"/>
      <c r="PO4" s="23"/>
      <c r="PP4" s="23"/>
      <c r="PQ4" s="23"/>
      <c r="PR4" s="23"/>
      <c r="PS4" s="23"/>
      <c r="PT4" s="23"/>
      <c r="PU4" s="23"/>
      <c r="PV4" s="23"/>
      <c r="PW4" s="23"/>
      <c r="PX4" s="23"/>
      <c r="PY4" s="23"/>
      <c r="PZ4" s="23"/>
      <c r="QA4" s="23"/>
      <c r="QB4" s="23"/>
      <c r="QC4" s="23"/>
      <c r="QD4" s="23"/>
      <c r="QE4" s="23"/>
      <c r="QF4" s="23"/>
      <c r="QG4" s="23"/>
      <c r="QH4" s="23"/>
      <c r="QI4" s="23"/>
      <c r="QJ4" s="23"/>
      <c r="QK4" s="23"/>
      <c r="QL4" s="23"/>
      <c r="QM4" s="23"/>
      <c r="QN4" s="23"/>
      <c r="QO4" s="23"/>
      <c r="QP4" s="23"/>
      <c r="QQ4" s="23"/>
      <c r="QR4" s="23"/>
      <c r="QS4" s="23"/>
      <c r="QT4" s="23"/>
      <c r="QU4" s="23"/>
      <c r="QV4" s="23"/>
      <c r="QW4" s="23"/>
      <c r="QX4" s="23"/>
      <c r="QY4" s="23"/>
      <c r="QZ4" s="23"/>
      <c r="RA4" s="23"/>
      <c r="RB4" s="23"/>
      <c r="RC4" s="23"/>
      <c r="RD4" s="23"/>
      <c r="RE4" s="23"/>
      <c r="RF4" s="23"/>
      <c r="RG4" s="23"/>
      <c r="RH4" s="23"/>
      <c r="RI4" s="23"/>
      <c r="RJ4" s="23"/>
      <c r="RK4" s="23"/>
      <c r="RL4" s="23"/>
      <c r="RM4" s="23"/>
      <c r="RN4" s="23"/>
      <c r="RO4" s="23"/>
      <c r="RP4" s="23"/>
      <c r="RQ4" s="23"/>
      <c r="RR4" s="23"/>
      <c r="RS4" s="23"/>
      <c r="RT4" s="23"/>
      <c r="RU4" s="23"/>
      <c r="RV4" s="23"/>
      <c r="RW4" s="23"/>
      <c r="RX4" s="23"/>
      <c r="RY4" s="23"/>
      <c r="RZ4" s="23"/>
      <c r="SA4" s="23"/>
      <c r="SB4" s="23"/>
      <c r="SC4" s="23"/>
      <c r="SD4" s="23"/>
      <c r="SE4" s="23"/>
      <c r="SF4" s="23"/>
      <c r="SG4" s="23"/>
      <c r="SH4" s="23"/>
      <c r="SI4" s="23"/>
      <c r="SJ4" s="23"/>
      <c r="SK4" s="23"/>
      <c r="SL4" s="23"/>
      <c r="SM4" s="23"/>
      <c r="SN4" s="23"/>
      <c r="SO4" s="23"/>
      <c r="SP4" s="23"/>
      <c r="SQ4" s="23"/>
      <c r="SR4" s="23"/>
      <c r="SS4" s="23"/>
      <c r="ST4" s="23"/>
      <c r="SU4" s="23"/>
      <c r="SV4" s="23"/>
      <c r="SW4" s="23"/>
      <c r="SX4" s="23"/>
      <c r="SY4" s="23"/>
      <c r="SZ4" s="23"/>
      <c r="TA4" s="23"/>
      <c r="TB4" s="23"/>
      <c r="TC4" s="23"/>
      <c r="TD4" s="23"/>
      <c r="TE4" s="23"/>
      <c r="TF4" s="23"/>
      <c r="TG4" s="23"/>
      <c r="TH4" s="23"/>
      <c r="TI4" s="23"/>
      <c r="TJ4" s="23"/>
      <c r="TK4" s="23"/>
      <c r="TL4" s="23"/>
      <c r="TM4" s="23"/>
      <c r="TN4" s="23"/>
      <c r="TO4" s="23"/>
      <c r="TP4" s="23"/>
      <c r="TQ4" s="23"/>
      <c r="TR4" s="23"/>
      <c r="TS4" s="23"/>
      <c r="TT4" s="23"/>
      <c r="TU4" s="23"/>
      <c r="TV4" s="23"/>
      <c r="TW4" s="23"/>
      <c r="TX4" s="23"/>
      <c r="TY4" s="23"/>
      <c r="TZ4" s="23"/>
      <c r="UA4" s="23"/>
      <c r="UB4" s="23"/>
      <c r="UC4" s="23"/>
      <c r="UD4" s="23"/>
      <c r="UE4" s="23"/>
      <c r="UF4" s="23"/>
      <c r="UG4" s="23"/>
      <c r="UH4" s="23"/>
      <c r="UI4" s="23"/>
      <c r="UJ4" s="23"/>
      <c r="UK4" s="23"/>
      <c r="UL4" s="23"/>
      <c r="UM4" s="23"/>
      <c r="UN4" s="23"/>
      <c r="UO4" s="23"/>
      <c r="UP4" s="23"/>
      <c r="UQ4" s="23"/>
      <c r="UR4" s="23"/>
      <c r="US4" s="23"/>
      <c r="UT4" s="23"/>
      <c r="UU4" s="23"/>
      <c r="UV4" s="23"/>
      <c r="UW4" s="23"/>
      <c r="UX4" s="23"/>
      <c r="UY4" s="23"/>
      <c r="UZ4" s="23"/>
      <c r="VA4" s="23"/>
      <c r="VB4" s="23"/>
      <c r="VC4" s="23"/>
      <c r="VD4" s="23"/>
      <c r="VE4" s="23"/>
      <c r="VF4" s="23"/>
      <c r="VG4" s="23"/>
      <c r="VH4" s="23"/>
      <c r="VI4" s="23"/>
      <c r="VJ4" s="23"/>
      <c r="VK4" s="23"/>
      <c r="VL4" s="23"/>
      <c r="VM4" s="23"/>
      <c r="VN4" s="23"/>
      <c r="VO4" s="23"/>
      <c r="VP4" s="23"/>
      <c r="VQ4" s="23"/>
      <c r="VR4" s="23"/>
      <c r="VS4" s="23"/>
      <c r="VT4" s="23"/>
      <c r="VU4" s="23"/>
      <c r="VV4" s="23"/>
      <c r="VW4" s="23"/>
      <c r="VX4" s="23"/>
      <c r="VY4" s="23"/>
      <c r="VZ4" s="23"/>
      <c r="WA4" s="23"/>
      <c r="WB4" s="23"/>
      <c r="WC4" s="23"/>
      <c r="WD4" s="23"/>
      <c r="WE4" s="23"/>
      <c r="WF4" s="23"/>
      <c r="WG4" s="23"/>
      <c r="WH4" s="23"/>
      <c r="WI4" s="23"/>
      <c r="WJ4" s="23"/>
      <c r="WK4" s="23"/>
      <c r="WL4" s="23"/>
      <c r="WM4" s="23"/>
      <c r="WN4" s="23"/>
      <c r="WO4" s="23"/>
      <c r="WP4" s="23"/>
      <c r="WQ4" s="23"/>
      <c r="WR4" s="23"/>
      <c r="WS4" s="23"/>
      <c r="WT4" s="23"/>
      <c r="WU4" s="23"/>
      <c r="WV4" s="23"/>
      <c r="WW4" s="23"/>
      <c r="WX4" s="23"/>
      <c r="WY4" s="23"/>
      <c r="WZ4" s="23"/>
      <c r="XA4" s="23"/>
      <c r="XB4" s="23"/>
      <c r="XC4" s="23"/>
      <c r="XD4" s="23"/>
      <c r="XE4" s="23"/>
      <c r="XF4" s="23"/>
      <c r="XG4" s="23"/>
      <c r="XH4" s="23"/>
      <c r="XI4" s="23"/>
      <c r="XJ4" s="23"/>
      <c r="XK4" s="23"/>
      <c r="XL4" s="23"/>
      <c r="XM4" s="23"/>
      <c r="XN4" s="23"/>
      <c r="XO4" s="23"/>
      <c r="XP4" s="23"/>
      <c r="XQ4" s="23"/>
      <c r="XR4" s="23"/>
      <c r="XS4" s="23"/>
      <c r="XT4" s="23"/>
      <c r="XU4" s="23"/>
      <c r="XV4" s="23"/>
      <c r="XW4" s="23"/>
      <c r="XX4" s="23"/>
      <c r="XY4" s="23"/>
      <c r="XZ4" s="23"/>
      <c r="YA4" s="23"/>
      <c r="YB4" s="23"/>
      <c r="YC4" s="23"/>
      <c r="YD4" s="23"/>
      <c r="YE4" s="23"/>
      <c r="YF4" s="23"/>
      <c r="YG4" s="23"/>
      <c r="YH4" s="23"/>
      <c r="YI4" s="23"/>
      <c r="YJ4" s="23"/>
      <c r="YK4" s="23"/>
      <c r="YL4" s="23"/>
      <c r="YM4" s="23"/>
      <c r="YN4" s="23"/>
      <c r="YO4" s="23"/>
      <c r="YP4" s="23"/>
      <c r="YQ4" s="23"/>
    </row>
    <row r="5" spans="1:667" s="27" customFormat="1" ht="39.950000000000003" customHeight="1" x14ac:dyDescent="0.25">
      <c r="A5" s="25" t="s">
        <v>4</v>
      </c>
      <c r="B5" s="26"/>
      <c r="C5" s="26">
        <f t="shared" ref="C5:T5" si="0">B18</f>
        <v>42</v>
      </c>
      <c r="D5" s="26">
        <f t="shared" si="0"/>
        <v>93</v>
      </c>
      <c r="E5" s="26">
        <f t="shared" si="0"/>
        <v>110</v>
      </c>
      <c r="F5" s="26">
        <f t="shared" si="0"/>
        <v>115</v>
      </c>
      <c r="G5" s="26">
        <f t="shared" si="0"/>
        <v>118</v>
      </c>
      <c r="H5" s="26">
        <f t="shared" si="0"/>
        <v>92</v>
      </c>
      <c r="I5" s="26">
        <f t="shared" si="0"/>
        <v>88</v>
      </c>
      <c r="J5" s="26">
        <f t="shared" si="0"/>
        <v>68</v>
      </c>
      <c r="K5" s="26">
        <f t="shared" si="0"/>
        <v>63</v>
      </c>
      <c r="L5" s="26">
        <f t="shared" si="0"/>
        <v>61</v>
      </c>
      <c r="M5" s="26">
        <f t="shared" si="0"/>
        <v>62</v>
      </c>
      <c r="N5" s="26">
        <f t="shared" si="0"/>
        <v>72</v>
      </c>
      <c r="O5" s="26">
        <f t="shared" si="0"/>
        <v>103</v>
      </c>
      <c r="P5" s="26">
        <f t="shared" si="0"/>
        <v>406</v>
      </c>
      <c r="Q5" s="26">
        <f t="shared" si="0"/>
        <v>354</v>
      </c>
      <c r="R5" s="26">
        <f t="shared" si="0"/>
        <v>324</v>
      </c>
      <c r="S5" s="26">
        <f t="shared" si="0"/>
        <v>314</v>
      </c>
      <c r="T5" s="26">
        <f t="shared" si="0"/>
        <v>283</v>
      </c>
    </row>
    <row r="6" spans="1:667" s="30" customFormat="1" ht="39.950000000000003" customHeight="1" x14ac:dyDescent="0.25">
      <c r="A6" s="28" t="s">
        <v>5</v>
      </c>
      <c r="B6" s="29"/>
      <c r="C6" s="29">
        <f t="shared" ref="C6:T6" si="1">C3-B3</f>
        <v>76</v>
      </c>
      <c r="D6" s="29">
        <f t="shared" si="1"/>
        <v>23</v>
      </c>
      <c r="E6" s="29">
        <f t="shared" si="1"/>
        <v>16</v>
      </c>
      <c r="F6" s="29">
        <f t="shared" si="1"/>
        <v>9</v>
      </c>
      <c r="G6" s="29">
        <f t="shared" si="1"/>
        <v>7</v>
      </c>
      <c r="H6" s="29">
        <f t="shared" si="1"/>
        <v>5</v>
      </c>
      <c r="I6" s="29">
        <f t="shared" si="1"/>
        <v>18</v>
      </c>
      <c r="J6" s="29">
        <f t="shared" si="1"/>
        <v>7</v>
      </c>
      <c r="K6" s="29">
        <f t="shared" si="1"/>
        <v>5</v>
      </c>
      <c r="L6" s="29">
        <f t="shared" si="1"/>
        <v>10</v>
      </c>
      <c r="M6" s="29">
        <f t="shared" si="1"/>
        <v>21</v>
      </c>
      <c r="N6" s="29">
        <f t="shared" si="1"/>
        <v>51</v>
      </c>
      <c r="O6" s="29">
        <f t="shared" si="1"/>
        <v>338</v>
      </c>
      <c r="P6" s="29">
        <f t="shared" si="1"/>
        <v>0</v>
      </c>
      <c r="Q6" s="29">
        <f t="shared" si="1"/>
        <v>0</v>
      </c>
      <c r="R6" s="29">
        <f t="shared" si="1"/>
        <v>0</v>
      </c>
      <c r="S6" s="29">
        <f t="shared" si="1"/>
        <v>0</v>
      </c>
      <c r="T6" s="29">
        <f t="shared" si="1"/>
        <v>0</v>
      </c>
    </row>
    <row r="7" spans="1:667" s="27" customFormat="1" ht="39.950000000000003" customHeight="1" x14ac:dyDescent="0.25">
      <c r="A7" s="25" t="s">
        <v>6</v>
      </c>
      <c r="B7" s="26"/>
      <c r="C7" s="26">
        <f t="shared" ref="C7:G7" si="2">C5+C6</f>
        <v>118</v>
      </c>
      <c r="D7" s="26">
        <f t="shared" si="2"/>
        <v>116</v>
      </c>
      <c r="E7" s="26">
        <f t="shared" si="2"/>
        <v>126</v>
      </c>
      <c r="F7" s="26">
        <f t="shared" si="2"/>
        <v>124</v>
      </c>
      <c r="G7" s="26">
        <f t="shared" si="2"/>
        <v>125</v>
      </c>
      <c r="H7" s="26">
        <f>H5+H6</f>
        <v>97</v>
      </c>
      <c r="I7" s="26">
        <f t="shared" ref="I7:T7" si="3">I5+I6</f>
        <v>106</v>
      </c>
      <c r="J7" s="26">
        <f t="shared" si="3"/>
        <v>75</v>
      </c>
      <c r="K7" s="26">
        <f t="shared" si="3"/>
        <v>68</v>
      </c>
      <c r="L7" s="26">
        <f t="shared" si="3"/>
        <v>71</v>
      </c>
      <c r="M7" s="26">
        <f t="shared" si="3"/>
        <v>83</v>
      </c>
      <c r="N7" s="26">
        <f t="shared" si="3"/>
        <v>123</v>
      </c>
      <c r="O7" s="26">
        <f t="shared" si="3"/>
        <v>441</v>
      </c>
      <c r="P7" s="26">
        <f t="shared" si="3"/>
        <v>406</v>
      </c>
      <c r="Q7" s="26">
        <f t="shared" si="3"/>
        <v>354</v>
      </c>
      <c r="R7" s="26">
        <f t="shared" si="3"/>
        <v>324</v>
      </c>
      <c r="S7" s="26">
        <f t="shared" si="3"/>
        <v>314</v>
      </c>
      <c r="T7" s="26">
        <f t="shared" si="3"/>
        <v>283</v>
      </c>
    </row>
    <row r="8" spans="1:667" s="27" customFormat="1" ht="39.950000000000003" customHeight="1" x14ac:dyDescent="0.25">
      <c r="A8" s="31" t="s">
        <v>7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3"/>
    </row>
    <row r="9" spans="1:667" s="30" customFormat="1" ht="39.950000000000003" customHeight="1" x14ac:dyDescent="0.25">
      <c r="A9" s="34" t="s">
        <v>8</v>
      </c>
      <c r="B9" s="35"/>
      <c r="C9" s="35">
        <f t="shared" ref="C9:T9" si="4">C14-B14</f>
        <v>3</v>
      </c>
      <c r="D9" s="35">
        <f t="shared" si="4"/>
        <v>3</v>
      </c>
      <c r="E9" s="35">
        <f t="shared" si="4"/>
        <v>10</v>
      </c>
      <c r="F9" s="35">
        <f t="shared" si="4"/>
        <v>-2</v>
      </c>
      <c r="G9" s="35">
        <f t="shared" si="4"/>
        <v>21</v>
      </c>
      <c r="H9" s="35">
        <f t="shared" si="4"/>
        <v>3</v>
      </c>
      <c r="I9" s="35">
        <f t="shared" si="4"/>
        <v>31</v>
      </c>
      <c r="J9" s="35">
        <f t="shared" si="4"/>
        <v>1</v>
      </c>
      <c r="K9" s="35">
        <f t="shared" si="4"/>
        <v>5</v>
      </c>
      <c r="L9" s="35">
        <f t="shared" si="4"/>
        <v>9</v>
      </c>
      <c r="M9" s="35">
        <f t="shared" si="4"/>
        <v>-2</v>
      </c>
      <c r="N9" s="35">
        <f t="shared" si="4"/>
        <v>2</v>
      </c>
      <c r="O9" s="35">
        <f t="shared" si="4"/>
        <v>14</v>
      </c>
      <c r="P9" s="35">
        <f t="shared" si="4"/>
        <v>13</v>
      </c>
      <c r="Q9" s="35">
        <f t="shared" si="4"/>
        <v>16</v>
      </c>
      <c r="R9" s="35">
        <f t="shared" si="4"/>
        <v>10</v>
      </c>
      <c r="S9" s="35">
        <f t="shared" si="4"/>
        <v>23</v>
      </c>
      <c r="T9" s="35">
        <f t="shared" si="4"/>
        <v>0</v>
      </c>
    </row>
    <row r="10" spans="1:667" s="27" customFormat="1" ht="39.950000000000003" customHeight="1" x14ac:dyDescent="0.25">
      <c r="A10" s="36" t="s">
        <v>9</v>
      </c>
      <c r="B10" s="37"/>
      <c r="C10" s="37">
        <v>0</v>
      </c>
      <c r="D10" s="37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</row>
    <row r="11" spans="1:667" s="30" customFormat="1" ht="39.950000000000003" customHeight="1" x14ac:dyDescent="0.25">
      <c r="A11" s="34" t="s">
        <v>10</v>
      </c>
      <c r="B11" s="35"/>
      <c r="C11" s="35">
        <f t="shared" ref="C11:T11" si="5">C16-B16</f>
        <v>22</v>
      </c>
      <c r="D11" s="35">
        <f t="shared" si="5"/>
        <v>3</v>
      </c>
      <c r="E11" s="35">
        <f t="shared" si="5"/>
        <v>1</v>
      </c>
      <c r="F11" s="35">
        <f t="shared" si="5"/>
        <v>8</v>
      </c>
      <c r="G11" s="35">
        <f t="shared" si="5"/>
        <v>12</v>
      </c>
      <c r="H11" s="35">
        <f t="shared" si="5"/>
        <v>6</v>
      </c>
      <c r="I11" s="35">
        <f t="shared" si="5"/>
        <v>7</v>
      </c>
      <c r="J11" s="35">
        <f t="shared" si="5"/>
        <v>11</v>
      </c>
      <c r="K11" s="35">
        <f t="shared" si="5"/>
        <v>2</v>
      </c>
      <c r="L11" s="35">
        <f t="shared" si="5"/>
        <v>0</v>
      </c>
      <c r="M11" s="35">
        <f t="shared" si="5"/>
        <v>13</v>
      </c>
      <c r="N11" s="35">
        <f t="shared" si="5"/>
        <v>18</v>
      </c>
      <c r="O11" s="35">
        <f t="shared" si="5"/>
        <v>21</v>
      </c>
      <c r="P11" s="35">
        <f t="shared" si="5"/>
        <v>39</v>
      </c>
      <c r="Q11" s="35">
        <f t="shared" si="5"/>
        <v>14</v>
      </c>
      <c r="R11" s="35">
        <f t="shared" si="5"/>
        <v>0</v>
      </c>
      <c r="S11" s="35">
        <f t="shared" si="5"/>
        <v>8</v>
      </c>
      <c r="T11" s="35">
        <f t="shared" si="5"/>
        <v>4</v>
      </c>
    </row>
    <row r="12" spans="1:667" s="27" customFormat="1" ht="39.950000000000003" customHeight="1" x14ac:dyDescent="0.25">
      <c r="A12" s="36" t="s">
        <v>11</v>
      </c>
      <c r="B12" s="26"/>
      <c r="C12" s="26">
        <f t="shared" ref="C12" si="6">SUM(C9:C11)</f>
        <v>25</v>
      </c>
      <c r="D12" s="26">
        <f>SUM(D9:D11)</f>
        <v>6</v>
      </c>
      <c r="E12" s="26">
        <f t="shared" ref="E12:I12" si="7">SUM(E9:E11)</f>
        <v>11</v>
      </c>
      <c r="F12" s="26">
        <f t="shared" si="7"/>
        <v>6</v>
      </c>
      <c r="G12" s="26">
        <f t="shared" si="7"/>
        <v>33</v>
      </c>
      <c r="H12" s="26">
        <f t="shared" si="7"/>
        <v>9</v>
      </c>
      <c r="I12" s="26">
        <f t="shared" si="7"/>
        <v>38</v>
      </c>
      <c r="J12" s="26">
        <f>SUM(J9:J11)</f>
        <v>12</v>
      </c>
      <c r="K12" s="26">
        <f>SUM(K9:K11)</f>
        <v>7</v>
      </c>
      <c r="L12" s="26">
        <f>SUM(L9:L11)</f>
        <v>9</v>
      </c>
      <c r="M12" s="26">
        <v>13</v>
      </c>
      <c r="N12" s="26">
        <f t="shared" ref="N12:T12" si="8">SUM(N9:N11)</f>
        <v>20</v>
      </c>
      <c r="O12" s="26">
        <f t="shared" si="8"/>
        <v>35</v>
      </c>
      <c r="P12" s="26">
        <f t="shared" si="8"/>
        <v>52</v>
      </c>
      <c r="Q12" s="26">
        <f t="shared" si="8"/>
        <v>30</v>
      </c>
      <c r="R12" s="26">
        <f t="shared" si="8"/>
        <v>10</v>
      </c>
      <c r="S12" s="26">
        <f t="shared" si="8"/>
        <v>31</v>
      </c>
      <c r="T12" s="26">
        <f t="shared" si="8"/>
        <v>4</v>
      </c>
    </row>
    <row r="13" spans="1:667" s="27" customFormat="1" ht="39.950000000000003" customHeight="1" x14ac:dyDescent="0.25">
      <c r="A13" s="31" t="s">
        <v>12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9"/>
    </row>
    <row r="14" spans="1:667" s="30" customFormat="1" ht="39.950000000000003" customHeight="1" x14ac:dyDescent="0.25">
      <c r="A14" s="34" t="s">
        <v>13</v>
      </c>
      <c r="B14" s="40">
        <v>59</v>
      </c>
      <c r="C14" s="40">
        <v>62</v>
      </c>
      <c r="D14" s="41">
        <v>65</v>
      </c>
      <c r="E14" s="41">
        <v>75</v>
      </c>
      <c r="F14" s="41">
        <v>73</v>
      </c>
      <c r="G14" s="41">
        <v>94</v>
      </c>
      <c r="H14" s="29">
        <v>97</v>
      </c>
      <c r="I14" s="29">
        <v>128</v>
      </c>
      <c r="J14" s="29">
        <v>129</v>
      </c>
      <c r="K14" s="29">
        <v>134</v>
      </c>
      <c r="L14" s="29">
        <v>143</v>
      </c>
      <c r="M14" s="29">
        <v>141</v>
      </c>
      <c r="N14" s="29">
        <v>143</v>
      </c>
      <c r="O14" s="29">
        <v>157</v>
      </c>
      <c r="P14" s="29">
        <v>170</v>
      </c>
      <c r="Q14" s="29">
        <v>186</v>
      </c>
      <c r="R14" s="29">
        <v>196</v>
      </c>
      <c r="S14" s="29">
        <v>219</v>
      </c>
      <c r="T14" s="29">
        <v>219</v>
      </c>
    </row>
    <row r="15" spans="1:667" s="27" customFormat="1" ht="39.950000000000003" customHeight="1" x14ac:dyDescent="0.25">
      <c r="A15" s="36" t="s">
        <v>14</v>
      </c>
      <c r="B15" s="42">
        <v>0</v>
      </c>
      <c r="C15" s="42">
        <v>0</v>
      </c>
      <c r="D15" s="43">
        <v>0</v>
      </c>
      <c r="E15" s="43">
        <v>0</v>
      </c>
      <c r="F15" s="43">
        <v>0</v>
      </c>
      <c r="G15" s="43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</row>
    <row r="16" spans="1:667" s="30" customFormat="1" ht="39.950000000000003" customHeight="1" x14ac:dyDescent="0.25">
      <c r="A16" s="34" t="s">
        <v>15</v>
      </c>
      <c r="B16" s="29">
        <v>135</v>
      </c>
      <c r="C16" s="29">
        <v>157</v>
      </c>
      <c r="D16" s="29">
        <v>160</v>
      </c>
      <c r="E16" s="29">
        <v>161</v>
      </c>
      <c r="F16" s="29">
        <v>169</v>
      </c>
      <c r="G16" s="29">
        <v>181</v>
      </c>
      <c r="H16" s="29">
        <v>187</v>
      </c>
      <c r="I16" s="29">
        <v>194</v>
      </c>
      <c r="J16" s="29">
        <v>205</v>
      </c>
      <c r="K16" s="29">
        <v>207</v>
      </c>
      <c r="L16" s="29">
        <v>207</v>
      </c>
      <c r="M16" s="29">
        <v>220</v>
      </c>
      <c r="N16" s="29">
        <v>238</v>
      </c>
      <c r="O16" s="29">
        <v>259</v>
      </c>
      <c r="P16" s="29">
        <v>298</v>
      </c>
      <c r="Q16" s="29">
        <v>312</v>
      </c>
      <c r="R16" s="29">
        <v>312</v>
      </c>
      <c r="S16" s="29">
        <v>320</v>
      </c>
      <c r="T16" s="29">
        <v>324</v>
      </c>
    </row>
    <row r="17" spans="1:69" s="27" customFormat="1" ht="39.950000000000003" customHeight="1" x14ac:dyDescent="0.25">
      <c r="A17" s="36" t="s">
        <v>16</v>
      </c>
      <c r="B17" s="43">
        <f t="shared" ref="B17:T17" si="9">B14+B15+B16</f>
        <v>194</v>
      </c>
      <c r="C17" s="43">
        <f t="shared" si="9"/>
        <v>219</v>
      </c>
      <c r="D17" s="43">
        <f t="shared" si="9"/>
        <v>225</v>
      </c>
      <c r="E17" s="43">
        <f t="shared" si="9"/>
        <v>236</v>
      </c>
      <c r="F17" s="43">
        <f t="shared" si="9"/>
        <v>242</v>
      </c>
      <c r="G17" s="43">
        <f t="shared" si="9"/>
        <v>275</v>
      </c>
      <c r="H17" s="43">
        <f t="shared" si="9"/>
        <v>284</v>
      </c>
      <c r="I17" s="43">
        <f t="shared" si="9"/>
        <v>322</v>
      </c>
      <c r="J17" s="43">
        <f t="shared" si="9"/>
        <v>334</v>
      </c>
      <c r="K17" s="43">
        <f t="shared" si="9"/>
        <v>341</v>
      </c>
      <c r="L17" s="43">
        <f t="shared" si="9"/>
        <v>350</v>
      </c>
      <c r="M17" s="43">
        <f t="shared" si="9"/>
        <v>361</v>
      </c>
      <c r="N17" s="43">
        <f t="shared" si="9"/>
        <v>381</v>
      </c>
      <c r="O17" s="43">
        <f t="shared" si="9"/>
        <v>416</v>
      </c>
      <c r="P17" s="43">
        <f t="shared" si="9"/>
        <v>468</v>
      </c>
      <c r="Q17" s="43">
        <f t="shared" si="9"/>
        <v>498</v>
      </c>
      <c r="R17" s="43">
        <f t="shared" si="9"/>
        <v>508</v>
      </c>
      <c r="S17" s="43">
        <f t="shared" si="9"/>
        <v>539</v>
      </c>
      <c r="T17" s="43">
        <f t="shared" si="9"/>
        <v>543</v>
      </c>
    </row>
    <row r="18" spans="1:69" s="27" customFormat="1" ht="39.950000000000003" customHeight="1" x14ac:dyDescent="0.25">
      <c r="A18" s="25" t="s">
        <v>17</v>
      </c>
      <c r="B18" s="44">
        <f t="shared" ref="B18:T18" si="10">B3-(B14+B15+B16)</f>
        <v>42</v>
      </c>
      <c r="C18" s="44">
        <f t="shared" si="10"/>
        <v>93</v>
      </c>
      <c r="D18" s="44">
        <f t="shared" si="10"/>
        <v>110</v>
      </c>
      <c r="E18" s="44">
        <f t="shared" si="10"/>
        <v>115</v>
      </c>
      <c r="F18" s="44">
        <f t="shared" si="10"/>
        <v>118</v>
      </c>
      <c r="G18" s="44">
        <f t="shared" si="10"/>
        <v>92</v>
      </c>
      <c r="H18" s="44">
        <f t="shared" si="10"/>
        <v>88</v>
      </c>
      <c r="I18" s="44">
        <f t="shared" si="10"/>
        <v>68</v>
      </c>
      <c r="J18" s="44">
        <f t="shared" si="10"/>
        <v>63</v>
      </c>
      <c r="K18" s="44">
        <f t="shared" si="10"/>
        <v>61</v>
      </c>
      <c r="L18" s="44">
        <f t="shared" si="10"/>
        <v>62</v>
      </c>
      <c r="M18" s="44">
        <f t="shared" si="10"/>
        <v>72</v>
      </c>
      <c r="N18" s="44">
        <f t="shared" si="10"/>
        <v>103</v>
      </c>
      <c r="O18" s="44">
        <f t="shared" si="10"/>
        <v>406</v>
      </c>
      <c r="P18" s="44">
        <f t="shared" si="10"/>
        <v>354</v>
      </c>
      <c r="Q18" s="44">
        <f t="shared" si="10"/>
        <v>324</v>
      </c>
      <c r="R18" s="44">
        <f t="shared" si="10"/>
        <v>314</v>
      </c>
      <c r="S18" s="44">
        <f t="shared" si="10"/>
        <v>283</v>
      </c>
      <c r="T18" s="44">
        <f t="shared" si="10"/>
        <v>279</v>
      </c>
      <c r="U18" s="45"/>
      <c r="V18" s="44"/>
      <c r="W18" s="45"/>
      <c r="X18" s="44"/>
      <c r="Y18" s="45"/>
      <c r="Z18" s="44"/>
      <c r="AA18" s="45"/>
      <c r="AB18" s="44"/>
      <c r="AC18" s="45"/>
      <c r="AD18" s="44"/>
      <c r="AE18" s="45"/>
      <c r="AF18" s="44"/>
      <c r="AG18" s="45"/>
      <c r="AH18" s="44"/>
      <c r="AI18" s="46"/>
      <c r="AJ18" s="37"/>
      <c r="AK18" s="46"/>
      <c r="AL18" s="37"/>
      <c r="AM18" s="46"/>
      <c r="AN18" s="37"/>
      <c r="AO18" s="46"/>
      <c r="AP18" s="37"/>
      <c r="AQ18" s="46"/>
      <c r="AR18" s="37"/>
      <c r="AS18" s="46"/>
      <c r="AT18" s="37"/>
      <c r="AU18" s="46"/>
      <c r="AV18" s="37"/>
      <c r="AW18" s="46"/>
      <c r="AX18" s="37"/>
      <c r="AY18" s="46"/>
      <c r="AZ18" s="37"/>
      <c r="BA18" s="46"/>
      <c r="BB18" s="37"/>
      <c r="BC18" s="46"/>
      <c r="BD18" s="37"/>
      <c r="BE18" s="46"/>
      <c r="BF18" s="37"/>
      <c r="BG18" s="46"/>
      <c r="BH18" s="37"/>
      <c r="BI18" s="46"/>
      <c r="BJ18" s="37"/>
      <c r="BK18" s="46"/>
      <c r="BL18" s="37"/>
      <c r="BM18" s="46"/>
      <c r="BN18" s="37"/>
      <c r="BO18" s="46"/>
      <c r="BP18" s="37"/>
      <c r="BQ18" s="46"/>
    </row>
    <row r="19" spans="1:69" s="52" customFormat="1" ht="39.950000000000003" customHeight="1" x14ac:dyDescent="0.25">
      <c r="A19" s="31" t="s">
        <v>18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8"/>
      <c r="AI19" s="49"/>
      <c r="AJ19" s="50"/>
      <c r="AK19" s="51"/>
      <c r="AL19" s="50"/>
      <c r="AM19" s="51"/>
      <c r="AN19" s="50"/>
      <c r="AO19" s="51"/>
      <c r="AP19" s="50"/>
      <c r="AQ19" s="51"/>
      <c r="AR19" s="50"/>
      <c r="AS19" s="51"/>
      <c r="AT19" s="50"/>
      <c r="AU19" s="51"/>
      <c r="AV19" s="50"/>
      <c r="AW19" s="51"/>
      <c r="AX19" s="50"/>
      <c r="AY19" s="51"/>
      <c r="AZ19" s="50"/>
      <c r="BA19" s="51"/>
      <c r="BB19" s="50"/>
      <c r="BC19" s="51"/>
      <c r="BD19" s="50"/>
      <c r="BE19" s="51"/>
      <c r="BF19" s="50"/>
      <c r="BG19" s="51"/>
      <c r="BH19" s="50"/>
      <c r="BI19" s="51"/>
      <c r="BJ19" s="50"/>
      <c r="BK19" s="51"/>
      <c r="BL19" s="50"/>
      <c r="BM19" s="51"/>
      <c r="BN19" s="50"/>
      <c r="BO19" s="51"/>
      <c r="BP19" s="50"/>
      <c r="BQ19" s="51"/>
    </row>
    <row r="20" spans="1:69" s="27" customFormat="1" ht="39.950000000000003" customHeight="1" x14ac:dyDescent="0.25">
      <c r="A20" s="36" t="s">
        <v>19</v>
      </c>
      <c r="B20" s="53"/>
      <c r="C20" s="53">
        <f t="shared" ref="C20:T20" si="11">C12/((C2-B2)/7)</f>
        <v>5.46875</v>
      </c>
      <c r="D20" s="53">
        <f t="shared" si="11"/>
        <v>1.5555555555555556</v>
      </c>
      <c r="E20" s="53">
        <f t="shared" si="11"/>
        <v>2.40625</v>
      </c>
      <c r="F20" s="53">
        <f t="shared" si="11"/>
        <v>1.3125</v>
      </c>
      <c r="G20" s="53">
        <f t="shared" si="11"/>
        <v>8.25</v>
      </c>
      <c r="H20" s="53">
        <f t="shared" si="11"/>
        <v>1.8529411764705883</v>
      </c>
      <c r="I20" s="53">
        <f t="shared" si="11"/>
        <v>9.5</v>
      </c>
      <c r="J20" s="53">
        <f t="shared" si="11"/>
        <v>3</v>
      </c>
      <c r="K20" s="53">
        <f t="shared" si="11"/>
        <v>1.53125</v>
      </c>
      <c r="L20" s="53">
        <f t="shared" si="11"/>
        <v>2.032258064516129</v>
      </c>
      <c r="M20" s="53">
        <f t="shared" si="11"/>
        <v>3.25</v>
      </c>
      <c r="N20" s="53">
        <f t="shared" si="11"/>
        <v>4.375</v>
      </c>
      <c r="O20" s="53">
        <f t="shared" si="11"/>
        <v>6.447368421052631</v>
      </c>
      <c r="P20" s="53">
        <f t="shared" si="11"/>
        <v>6.867924528301887</v>
      </c>
      <c r="Q20" s="53">
        <f t="shared" si="11"/>
        <v>6.7741935483870961</v>
      </c>
      <c r="R20" s="53">
        <f t="shared" si="11"/>
        <v>2.8</v>
      </c>
      <c r="S20" s="53">
        <f t="shared" si="11"/>
        <v>6.2</v>
      </c>
      <c r="T20" s="53">
        <f t="shared" si="11"/>
        <v>1</v>
      </c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</row>
    <row r="21" spans="1:69" s="27" customFormat="1" ht="39.950000000000003" customHeight="1" x14ac:dyDescent="0.25">
      <c r="A21" s="36" t="s">
        <v>20</v>
      </c>
      <c r="B21" s="37"/>
      <c r="C21" s="37">
        <f t="shared" ref="C21:T21" si="12">C18/C20</f>
        <v>17.005714285714287</v>
      </c>
      <c r="D21" s="37">
        <f t="shared" si="12"/>
        <v>70.714285714285708</v>
      </c>
      <c r="E21" s="37">
        <f t="shared" si="12"/>
        <v>47.79220779220779</v>
      </c>
      <c r="F21" s="37">
        <f t="shared" si="12"/>
        <v>89.904761904761898</v>
      </c>
      <c r="G21" s="37">
        <f t="shared" si="12"/>
        <v>11.151515151515152</v>
      </c>
      <c r="H21" s="37">
        <f t="shared" si="12"/>
        <v>47.492063492063487</v>
      </c>
      <c r="I21" s="37">
        <f t="shared" si="12"/>
        <v>7.1578947368421053</v>
      </c>
      <c r="J21" s="37">
        <f t="shared" si="12"/>
        <v>21</v>
      </c>
      <c r="K21" s="37">
        <f t="shared" si="12"/>
        <v>39.836734693877553</v>
      </c>
      <c r="L21" s="37">
        <f t="shared" si="12"/>
        <v>30.50793650793651</v>
      </c>
      <c r="M21" s="37">
        <f t="shared" si="12"/>
        <v>22.153846153846153</v>
      </c>
      <c r="N21" s="37">
        <f t="shared" si="12"/>
        <v>23.542857142857144</v>
      </c>
      <c r="O21" s="37">
        <f t="shared" si="12"/>
        <v>62.971428571428575</v>
      </c>
      <c r="P21" s="37">
        <f t="shared" si="12"/>
        <v>51.543956043956044</v>
      </c>
      <c r="Q21" s="37">
        <f t="shared" si="12"/>
        <v>47.828571428571436</v>
      </c>
      <c r="R21" s="37">
        <f t="shared" si="12"/>
        <v>112.14285714285715</v>
      </c>
      <c r="S21" s="37">
        <f t="shared" si="12"/>
        <v>45.645161290322577</v>
      </c>
      <c r="T21" s="37">
        <f t="shared" si="12"/>
        <v>279</v>
      </c>
    </row>
    <row r="22" spans="1:69" s="56" customFormat="1" ht="39.950000000000003" customHeight="1" x14ac:dyDescent="0.25">
      <c r="A22" s="55" t="s">
        <v>21</v>
      </c>
      <c r="B22" s="44"/>
      <c r="C22" s="44">
        <f>C18/MAX(C20)</f>
        <v>17.005714285714287</v>
      </c>
      <c r="D22" s="44">
        <f>D18/MAX(C20:D20)</f>
        <v>20.114285714285714</v>
      </c>
      <c r="E22" s="44">
        <f>E18/MAX(C20:E20)</f>
        <v>21.028571428571428</v>
      </c>
      <c r="F22" s="44">
        <f>F18/MAX(C20:F20)</f>
        <v>21.577142857142857</v>
      </c>
      <c r="G22" s="44">
        <f>G18/MAX(C20:G20)</f>
        <v>11.151515151515152</v>
      </c>
      <c r="H22" s="44">
        <f>H18/MAX(C20:H20)</f>
        <v>10.666666666666666</v>
      </c>
      <c r="I22" s="44">
        <f>I18/MAX(C20:I20)</f>
        <v>7.1578947368421053</v>
      </c>
      <c r="J22" s="44">
        <f>J18/MAX(C20:J20)</f>
        <v>6.6315789473684212</v>
      </c>
      <c r="K22" s="44">
        <f>K18/MAX(D20:K20)</f>
        <v>6.4210526315789478</v>
      </c>
      <c r="L22" s="44">
        <f>L18/MAX(E20:L20)</f>
        <v>6.5263157894736841</v>
      </c>
      <c r="M22" s="44">
        <f>M18/MAX(C20:M20)</f>
        <v>7.5789473684210522</v>
      </c>
      <c r="N22" s="44">
        <f t="shared" ref="N22:T22" si="13">N18/MAX(C20:N20)</f>
        <v>10.842105263157896</v>
      </c>
      <c r="O22" s="44">
        <f t="shared" si="13"/>
        <v>42.736842105263158</v>
      </c>
      <c r="P22" s="44">
        <f t="shared" si="13"/>
        <v>37.263157894736842</v>
      </c>
      <c r="Q22" s="44">
        <f t="shared" si="13"/>
        <v>34.10526315789474</v>
      </c>
      <c r="R22" s="44">
        <f t="shared" si="13"/>
        <v>33.05263157894737</v>
      </c>
      <c r="S22" s="44">
        <f t="shared" si="13"/>
        <v>29.789473684210527</v>
      </c>
      <c r="T22" s="44">
        <f t="shared" si="13"/>
        <v>29.368421052631579</v>
      </c>
    </row>
    <row r="23" spans="1:69" s="59" customFormat="1" ht="39.950000000000003" customHeight="1" thickBot="1" x14ac:dyDescent="0.3">
      <c r="A23" s="57" t="s">
        <v>22</v>
      </c>
      <c r="B23" s="58"/>
      <c r="C23" s="58">
        <f t="shared" ref="C23:O23" si="14">C12/C6</f>
        <v>0.32894736842105265</v>
      </c>
      <c r="D23" s="58">
        <f t="shared" si="14"/>
        <v>0.2608695652173913</v>
      </c>
      <c r="E23" s="58">
        <f t="shared" si="14"/>
        <v>0.6875</v>
      </c>
      <c r="F23" s="58">
        <f t="shared" si="14"/>
        <v>0.66666666666666663</v>
      </c>
      <c r="G23" s="58">
        <f t="shared" si="14"/>
        <v>4.7142857142857144</v>
      </c>
      <c r="H23" s="58">
        <f t="shared" si="14"/>
        <v>1.8</v>
      </c>
      <c r="I23" s="58">
        <f t="shared" si="14"/>
        <v>2.1111111111111112</v>
      </c>
      <c r="J23" s="58">
        <f t="shared" si="14"/>
        <v>1.7142857142857142</v>
      </c>
      <c r="K23" s="58">
        <f t="shared" si="14"/>
        <v>1.4</v>
      </c>
      <c r="L23" s="58">
        <f t="shared" si="14"/>
        <v>0.9</v>
      </c>
      <c r="M23" s="58">
        <f t="shared" si="14"/>
        <v>0.61904761904761907</v>
      </c>
      <c r="N23" s="58">
        <f t="shared" si="14"/>
        <v>0.39215686274509803</v>
      </c>
      <c r="O23" s="58">
        <f t="shared" si="14"/>
        <v>0.10355029585798817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</row>
    <row r="24" spans="1:69" s="65" customFormat="1" ht="39.950000000000003" customHeight="1" x14ac:dyDescent="0.25">
      <c r="A24" s="60" t="s">
        <v>23</v>
      </c>
      <c r="B24" s="61"/>
      <c r="C24" s="61"/>
      <c r="D24" s="61"/>
      <c r="E24" s="61"/>
      <c r="F24" s="61"/>
      <c r="G24" s="61"/>
      <c r="H24" s="62"/>
      <c r="I24" s="62"/>
      <c r="J24" s="62"/>
      <c r="K24" s="62"/>
      <c r="L24" s="62"/>
      <c r="M24" s="62"/>
      <c r="N24" s="63"/>
      <c r="O24" s="63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4"/>
    </row>
    <row r="25" spans="1:69" s="27" customFormat="1" ht="39.950000000000003" customHeight="1" x14ac:dyDescent="0.25">
      <c r="A25" s="25" t="s">
        <v>24</v>
      </c>
      <c r="B25" s="37"/>
      <c r="C25" s="37">
        <f t="shared" ref="C25:T25" si="15">B30</f>
        <v>0</v>
      </c>
      <c r="D25" s="37">
        <f t="shared" si="15"/>
        <v>0</v>
      </c>
      <c r="E25" s="37">
        <f t="shared" si="15"/>
        <v>0</v>
      </c>
      <c r="F25" s="37">
        <f t="shared" si="15"/>
        <v>0</v>
      </c>
      <c r="G25" s="37">
        <f t="shared" si="15"/>
        <v>0</v>
      </c>
      <c r="H25" s="37">
        <f t="shared" si="15"/>
        <v>0</v>
      </c>
      <c r="I25" s="37">
        <f t="shared" si="15"/>
        <v>0</v>
      </c>
      <c r="J25" s="37">
        <f t="shared" si="15"/>
        <v>0</v>
      </c>
      <c r="K25" s="37">
        <f t="shared" si="15"/>
        <v>0</v>
      </c>
      <c r="L25" s="37">
        <f t="shared" si="15"/>
        <v>0</v>
      </c>
      <c r="M25" s="37">
        <f t="shared" si="15"/>
        <v>0</v>
      </c>
      <c r="N25" s="37">
        <f t="shared" si="15"/>
        <v>0</v>
      </c>
      <c r="O25" s="37">
        <f t="shared" si="15"/>
        <v>17</v>
      </c>
      <c r="P25" s="37">
        <f t="shared" si="15"/>
        <v>0</v>
      </c>
      <c r="Q25" s="37">
        <f t="shared" si="15"/>
        <v>39</v>
      </c>
      <c r="R25" s="37">
        <f t="shared" si="15"/>
        <v>53</v>
      </c>
      <c r="S25" s="37">
        <f t="shared" si="15"/>
        <v>33</v>
      </c>
      <c r="T25" s="37">
        <f t="shared" si="15"/>
        <v>18</v>
      </c>
    </row>
    <row r="26" spans="1:69" s="27" customFormat="1" ht="39.950000000000003" customHeight="1" x14ac:dyDescent="0.25">
      <c r="A26" s="25" t="s">
        <v>25</v>
      </c>
      <c r="B26" s="37"/>
      <c r="C26" s="37">
        <f t="shared" ref="C26:T26" si="16">C16-B16</f>
        <v>22</v>
      </c>
      <c r="D26" s="37">
        <f t="shared" si="16"/>
        <v>3</v>
      </c>
      <c r="E26" s="37">
        <f t="shared" si="16"/>
        <v>1</v>
      </c>
      <c r="F26" s="37">
        <f t="shared" si="16"/>
        <v>8</v>
      </c>
      <c r="G26" s="37">
        <f t="shared" si="16"/>
        <v>12</v>
      </c>
      <c r="H26" s="37">
        <f t="shared" si="16"/>
        <v>6</v>
      </c>
      <c r="I26" s="37">
        <f t="shared" si="16"/>
        <v>7</v>
      </c>
      <c r="J26" s="37">
        <f t="shared" si="16"/>
        <v>11</v>
      </c>
      <c r="K26" s="37">
        <f t="shared" si="16"/>
        <v>2</v>
      </c>
      <c r="L26" s="37">
        <f t="shared" si="16"/>
        <v>0</v>
      </c>
      <c r="M26" s="37">
        <f t="shared" si="16"/>
        <v>13</v>
      </c>
      <c r="N26" s="37">
        <f t="shared" si="16"/>
        <v>18</v>
      </c>
      <c r="O26" s="37">
        <f t="shared" si="16"/>
        <v>21</v>
      </c>
      <c r="P26" s="37">
        <f t="shared" si="16"/>
        <v>39</v>
      </c>
      <c r="Q26" s="37">
        <f t="shared" si="16"/>
        <v>14</v>
      </c>
      <c r="R26" s="37">
        <f t="shared" si="16"/>
        <v>0</v>
      </c>
      <c r="S26" s="37">
        <f t="shared" si="16"/>
        <v>8</v>
      </c>
      <c r="T26" s="37">
        <f t="shared" si="16"/>
        <v>4</v>
      </c>
    </row>
    <row r="27" spans="1:69" s="27" customFormat="1" ht="39.950000000000003" customHeight="1" x14ac:dyDescent="0.25">
      <c r="A27" s="25" t="s">
        <v>26</v>
      </c>
      <c r="B27" s="37"/>
      <c r="C27" s="37">
        <f t="shared" ref="C27:T27" si="17">C25+C26</f>
        <v>22</v>
      </c>
      <c r="D27" s="37">
        <f t="shared" si="17"/>
        <v>3</v>
      </c>
      <c r="E27" s="37">
        <f t="shared" si="17"/>
        <v>1</v>
      </c>
      <c r="F27" s="37">
        <f t="shared" si="17"/>
        <v>8</v>
      </c>
      <c r="G27" s="37">
        <f t="shared" si="17"/>
        <v>12</v>
      </c>
      <c r="H27" s="37">
        <f t="shared" si="17"/>
        <v>6</v>
      </c>
      <c r="I27" s="37">
        <f t="shared" si="17"/>
        <v>7</v>
      </c>
      <c r="J27" s="37">
        <f t="shared" si="17"/>
        <v>11</v>
      </c>
      <c r="K27" s="37">
        <f t="shared" si="17"/>
        <v>2</v>
      </c>
      <c r="L27" s="37">
        <f t="shared" si="17"/>
        <v>0</v>
      </c>
      <c r="M27" s="37">
        <f t="shared" si="17"/>
        <v>13</v>
      </c>
      <c r="N27" s="37">
        <f t="shared" si="17"/>
        <v>18</v>
      </c>
      <c r="O27" s="37">
        <f t="shared" si="17"/>
        <v>38</v>
      </c>
      <c r="P27" s="37">
        <f t="shared" si="17"/>
        <v>39</v>
      </c>
      <c r="Q27" s="37">
        <f t="shared" si="17"/>
        <v>53</v>
      </c>
      <c r="R27" s="37">
        <f t="shared" si="17"/>
        <v>53</v>
      </c>
      <c r="S27" s="37">
        <f t="shared" si="17"/>
        <v>41</v>
      </c>
      <c r="T27" s="37">
        <f t="shared" si="17"/>
        <v>22</v>
      </c>
    </row>
    <row r="28" spans="1:69" s="30" customFormat="1" ht="39.950000000000003" customHeight="1" x14ac:dyDescent="0.25">
      <c r="A28" s="28" t="s">
        <v>27</v>
      </c>
      <c r="B28" s="29"/>
      <c r="C28" s="29">
        <f t="shared" ref="C28:T28" si="18">C29-B29</f>
        <v>22</v>
      </c>
      <c r="D28" s="29">
        <f t="shared" si="18"/>
        <v>3</v>
      </c>
      <c r="E28" s="29">
        <f t="shared" si="18"/>
        <v>1</v>
      </c>
      <c r="F28" s="29">
        <f t="shared" si="18"/>
        <v>8</v>
      </c>
      <c r="G28" s="29">
        <f t="shared" si="18"/>
        <v>12</v>
      </c>
      <c r="H28" s="29">
        <f t="shared" si="18"/>
        <v>6</v>
      </c>
      <c r="I28" s="29">
        <f t="shared" si="18"/>
        <v>7</v>
      </c>
      <c r="J28" s="29">
        <f t="shared" si="18"/>
        <v>11</v>
      </c>
      <c r="K28" s="29">
        <f t="shared" si="18"/>
        <v>2</v>
      </c>
      <c r="L28" s="29">
        <f t="shared" si="18"/>
        <v>0</v>
      </c>
      <c r="M28" s="29">
        <f t="shared" si="18"/>
        <v>13</v>
      </c>
      <c r="N28" s="29">
        <f t="shared" si="18"/>
        <v>1</v>
      </c>
      <c r="O28" s="29">
        <f t="shared" si="18"/>
        <v>38</v>
      </c>
      <c r="P28" s="29">
        <f t="shared" si="18"/>
        <v>0</v>
      </c>
      <c r="Q28" s="29">
        <f t="shared" si="18"/>
        <v>0</v>
      </c>
      <c r="R28" s="29">
        <f t="shared" si="18"/>
        <v>20</v>
      </c>
      <c r="S28" s="29">
        <f t="shared" si="18"/>
        <v>23</v>
      </c>
      <c r="T28" s="29">
        <f t="shared" si="18"/>
        <v>2</v>
      </c>
    </row>
    <row r="29" spans="1:69" s="30" customFormat="1" ht="39.950000000000003" customHeight="1" x14ac:dyDescent="0.25">
      <c r="A29" s="28" t="s">
        <v>28</v>
      </c>
      <c r="B29" s="29">
        <v>135</v>
      </c>
      <c r="C29" s="29">
        <v>157</v>
      </c>
      <c r="D29" s="29">
        <v>160</v>
      </c>
      <c r="E29" s="29">
        <v>161</v>
      </c>
      <c r="F29" s="29">
        <v>169</v>
      </c>
      <c r="G29" s="29">
        <v>181</v>
      </c>
      <c r="H29" s="29">
        <v>187</v>
      </c>
      <c r="I29" s="29">
        <v>194</v>
      </c>
      <c r="J29" s="29">
        <v>205</v>
      </c>
      <c r="K29" s="29">
        <v>207</v>
      </c>
      <c r="L29" s="29">
        <v>207</v>
      </c>
      <c r="M29" s="29">
        <v>220</v>
      </c>
      <c r="N29" s="29">
        <v>221</v>
      </c>
      <c r="O29" s="29">
        <v>259</v>
      </c>
      <c r="P29" s="29">
        <v>259</v>
      </c>
      <c r="Q29" s="29">
        <v>259</v>
      </c>
      <c r="R29" s="29">
        <v>279</v>
      </c>
      <c r="S29" s="29">
        <v>302</v>
      </c>
      <c r="T29" s="29">
        <v>304</v>
      </c>
    </row>
    <row r="30" spans="1:69" s="27" customFormat="1" ht="39.950000000000003" customHeight="1" x14ac:dyDescent="0.25">
      <c r="A30" s="25" t="s">
        <v>29</v>
      </c>
      <c r="B30" s="37">
        <f>B16-B29</f>
        <v>0</v>
      </c>
      <c r="C30" s="37">
        <f t="shared" ref="C30:T30" si="19">B30+C26-C28</f>
        <v>0</v>
      </c>
      <c r="D30" s="37">
        <f t="shared" si="19"/>
        <v>0</v>
      </c>
      <c r="E30" s="37">
        <f t="shared" si="19"/>
        <v>0</v>
      </c>
      <c r="F30" s="37">
        <f t="shared" si="19"/>
        <v>0</v>
      </c>
      <c r="G30" s="37">
        <f t="shared" si="19"/>
        <v>0</v>
      </c>
      <c r="H30" s="37">
        <f t="shared" si="19"/>
        <v>0</v>
      </c>
      <c r="I30" s="37">
        <f t="shared" si="19"/>
        <v>0</v>
      </c>
      <c r="J30" s="37">
        <f t="shared" si="19"/>
        <v>0</v>
      </c>
      <c r="K30" s="37">
        <f t="shared" si="19"/>
        <v>0</v>
      </c>
      <c r="L30" s="37">
        <f t="shared" si="19"/>
        <v>0</v>
      </c>
      <c r="M30" s="37">
        <f t="shared" si="19"/>
        <v>0</v>
      </c>
      <c r="N30" s="37">
        <f t="shared" si="19"/>
        <v>17</v>
      </c>
      <c r="O30" s="37">
        <f t="shared" si="19"/>
        <v>0</v>
      </c>
      <c r="P30" s="37">
        <f t="shared" si="19"/>
        <v>39</v>
      </c>
      <c r="Q30" s="37">
        <f t="shared" si="19"/>
        <v>53</v>
      </c>
      <c r="R30" s="37">
        <f t="shared" si="19"/>
        <v>33</v>
      </c>
      <c r="S30" s="37">
        <f t="shared" si="19"/>
        <v>18</v>
      </c>
      <c r="T30" s="37">
        <f t="shared" si="19"/>
        <v>20</v>
      </c>
    </row>
    <row r="31" spans="1:69" s="52" customFormat="1" ht="39.950000000000003" customHeight="1" x14ac:dyDescent="0.25">
      <c r="A31" s="31" t="s">
        <v>30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8"/>
      <c r="AI31" s="51"/>
      <c r="AJ31" s="50"/>
      <c r="AK31" s="51"/>
      <c r="AL31" s="50"/>
      <c r="AM31" s="51"/>
      <c r="AN31" s="50"/>
      <c r="AO31" s="51"/>
      <c r="AP31" s="50"/>
      <c r="AQ31" s="51"/>
      <c r="AR31" s="50"/>
      <c r="AS31" s="51"/>
      <c r="AT31" s="50"/>
      <c r="AU31" s="51"/>
      <c r="AV31" s="50"/>
      <c r="AW31" s="51"/>
      <c r="AX31" s="50"/>
      <c r="AY31" s="51"/>
      <c r="AZ31" s="50"/>
      <c r="BA31" s="51"/>
      <c r="BB31" s="50"/>
      <c r="BC31" s="51"/>
      <c r="BD31" s="50"/>
      <c r="BE31" s="51"/>
      <c r="BF31" s="50"/>
      <c r="BG31" s="51"/>
      <c r="BH31" s="50"/>
      <c r="BI31" s="51"/>
      <c r="BJ31" s="50"/>
      <c r="BK31" s="51"/>
      <c r="BL31" s="50"/>
      <c r="BM31" s="51"/>
      <c r="BN31" s="50"/>
      <c r="BO31" s="51"/>
      <c r="BP31" s="50"/>
      <c r="BQ31" s="51"/>
    </row>
    <row r="32" spans="1:69" s="27" customFormat="1" ht="39.950000000000003" customHeight="1" x14ac:dyDescent="0.25">
      <c r="A32" s="36" t="s">
        <v>31</v>
      </c>
      <c r="B32" s="37"/>
      <c r="C32" s="37">
        <f t="shared" ref="C32:T32" si="20">C28/((C2-B2)/7)</f>
        <v>4.8125</v>
      </c>
      <c r="D32" s="37">
        <f t="shared" si="20"/>
        <v>0.77777777777777779</v>
      </c>
      <c r="E32" s="37">
        <f t="shared" si="20"/>
        <v>0.21875</v>
      </c>
      <c r="F32" s="37">
        <f t="shared" si="20"/>
        <v>1.75</v>
      </c>
      <c r="G32" s="37">
        <f t="shared" si="20"/>
        <v>3</v>
      </c>
      <c r="H32" s="37">
        <f t="shared" si="20"/>
        <v>1.2352941176470589</v>
      </c>
      <c r="I32" s="37">
        <f t="shared" si="20"/>
        <v>1.75</v>
      </c>
      <c r="J32" s="37">
        <f t="shared" si="20"/>
        <v>2.75</v>
      </c>
      <c r="K32" s="37">
        <f t="shared" si="20"/>
        <v>0.4375</v>
      </c>
      <c r="L32" s="37">
        <f t="shared" si="20"/>
        <v>0</v>
      </c>
      <c r="M32" s="37">
        <f t="shared" si="20"/>
        <v>3.25</v>
      </c>
      <c r="N32" s="37">
        <f t="shared" si="20"/>
        <v>0.21875</v>
      </c>
      <c r="O32" s="37">
        <f t="shared" si="20"/>
        <v>7</v>
      </c>
      <c r="P32" s="37">
        <f t="shared" si="20"/>
        <v>0</v>
      </c>
      <c r="Q32" s="37">
        <f t="shared" si="20"/>
        <v>0</v>
      </c>
      <c r="R32" s="37">
        <f t="shared" si="20"/>
        <v>5.6</v>
      </c>
      <c r="S32" s="37">
        <f t="shared" si="20"/>
        <v>4.5999999999999996</v>
      </c>
      <c r="T32" s="37">
        <f t="shared" si="20"/>
        <v>0.5</v>
      </c>
    </row>
    <row r="33" spans="1:64" s="27" customFormat="1" ht="39.950000000000003" customHeight="1" x14ac:dyDescent="0.25">
      <c r="A33" s="36" t="s">
        <v>32</v>
      </c>
      <c r="B33" s="37"/>
      <c r="C33" s="37">
        <f t="shared" ref="C33:O33" si="21">C30/C32</f>
        <v>0</v>
      </c>
      <c r="D33" s="37">
        <f t="shared" si="21"/>
        <v>0</v>
      </c>
      <c r="E33" s="37">
        <f t="shared" si="21"/>
        <v>0</v>
      </c>
      <c r="F33" s="37">
        <f t="shared" si="21"/>
        <v>0</v>
      </c>
      <c r="G33" s="37">
        <f t="shared" si="21"/>
        <v>0</v>
      </c>
      <c r="H33" s="37">
        <f t="shared" si="21"/>
        <v>0</v>
      </c>
      <c r="I33" s="37">
        <f t="shared" si="21"/>
        <v>0</v>
      </c>
      <c r="J33" s="37">
        <f t="shared" si="21"/>
        <v>0</v>
      </c>
      <c r="K33" s="37">
        <f t="shared" si="21"/>
        <v>0</v>
      </c>
      <c r="L33" s="37">
        <v>0</v>
      </c>
      <c r="M33" s="37">
        <f t="shared" si="21"/>
        <v>0</v>
      </c>
      <c r="N33" s="37">
        <f t="shared" si="21"/>
        <v>77.714285714285708</v>
      </c>
      <c r="O33" s="37">
        <f t="shared" si="21"/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</row>
    <row r="34" spans="1:64" s="56" customFormat="1" ht="39.950000000000003" customHeight="1" x14ac:dyDescent="0.25">
      <c r="A34" s="55" t="s">
        <v>33</v>
      </c>
      <c r="B34" s="44"/>
      <c r="C34" s="44">
        <f>C30/MAX(C32)</f>
        <v>0</v>
      </c>
      <c r="D34" s="44">
        <f>D30/MAX(C32:D32)</f>
        <v>0</v>
      </c>
      <c r="E34" s="44">
        <f>E30/MAX(C32:E32)</f>
        <v>0</v>
      </c>
      <c r="F34" s="44">
        <f>F30/MAX(C32:F32)</f>
        <v>0</v>
      </c>
      <c r="G34" s="44">
        <f>G30/MAX(C32:G32)</f>
        <v>0</v>
      </c>
      <c r="H34" s="44">
        <f>H30/MAX(C32:H32)</f>
        <v>0</v>
      </c>
      <c r="I34" s="44">
        <f>I30/MAX(C32:I32)</f>
        <v>0</v>
      </c>
      <c r="J34" s="44">
        <f>J30/MAX(D32:J32)</f>
        <v>0</v>
      </c>
      <c r="K34" s="44">
        <f>K30/MAX(E32:K32)</f>
        <v>0</v>
      </c>
      <c r="L34" s="44">
        <f>L30/MAX(F32:L32)</f>
        <v>0</v>
      </c>
      <c r="M34" s="44">
        <f>M30/MAX(C32:M32)</f>
        <v>0</v>
      </c>
      <c r="N34" s="44">
        <f t="shared" ref="N34:T34" si="22">N30/MAX(C32:N32)</f>
        <v>3.5324675324675323</v>
      </c>
      <c r="O34" s="44">
        <f t="shared" si="22"/>
        <v>0</v>
      </c>
      <c r="P34" s="44">
        <f t="shared" si="22"/>
        <v>5.5714285714285712</v>
      </c>
      <c r="Q34" s="44">
        <f t="shared" si="22"/>
        <v>7.5714285714285712</v>
      </c>
      <c r="R34" s="44">
        <f t="shared" si="22"/>
        <v>4.7142857142857144</v>
      </c>
      <c r="S34" s="44">
        <f t="shared" si="22"/>
        <v>2.5714285714285716</v>
      </c>
      <c r="T34" s="44">
        <f t="shared" si="22"/>
        <v>2.8571428571428572</v>
      </c>
    </row>
    <row r="35" spans="1:64" s="59" customFormat="1" ht="39.950000000000003" customHeight="1" thickBot="1" x14ac:dyDescent="0.3">
      <c r="A35" s="57" t="s">
        <v>34</v>
      </c>
      <c r="B35" s="58"/>
      <c r="C35" s="58">
        <f t="shared" ref="C35:T35" si="23">C28/C26</f>
        <v>1</v>
      </c>
      <c r="D35" s="58">
        <f t="shared" si="23"/>
        <v>1</v>
      </c>
      <c r="E35" s="58">
        <f t="shared" si="23"/>
        <v>1</v>
      </c>
      <c r="F35" s="58">
        <f t="shared" si="23"/>
        <v>1</v>
      </c>
      <c r="G35" s="58">
        <f t="shared" si="23"/>
        <v>1</v>
      </c>
      <c r="H35" s="58">
        <f t="shared" si="23"/>
        <v>1</v>
      </c>
      <c r="I35" s="58">
        <f t="shared" si="23"/>
        <v>1</v>
      </c>
      <c r="J35" s="58">
        <f t="shared" si="23"/>
        <v>1</v>
      </c>
      <c r="K35" s="58">
        <f t="shared" si="23"/>
        <v>1</v>
      </c>
      <c r="L35" s="58">
        <v>0</v>
      </c>
      <c r="M35" s="58">
        <f t="shared" si="23"/>
        <v>1</v>
      </c>
      <c r="N35" s="58">
        <f t="shared" si="23"/>
        <v>5.5555555555555552E-2</v>
      </c>
      <c r="O35" s="58">
        <f t="shared" si="23"/>
        <v>1.8095238095238095</v>
      </c>
      <c r="P35" s="58">
        <f t="shared" si="23"/>
        <v>0</v>
      </c>
      <c r="Q35" s="58">
        <f t="shared" si="23"/>
        <v>0</v>
      </c>
      <c r="R35" s="58">
        <v>0</v>
      </c>
      <c r="S35" s="58">
        <f t="shared" si="23"/>
        <v>2.875</v>
      </c>
      <c r="T35" s="58">
        <f t="shared" si="23"/>
        <v>0.5</v>
      </c>
    </row>
    <row r="36" spans="1:64" s="65" customFormat="1" ht="39.950000000000003" customHeight="1" x14ac:dyDescent="0.25">
      <c r="A36" s="60" t="s">
        <v>35</v>
      </c>
      <c r="B36" s="61"/>
      <c r="C36" s="61"/>
      <c r="D36" s="61"/>
      <c r="E36" s="61"/>
      <c r="F36" s="61"/>
      <c r="G36" s="61"/>
      <c r="H36" s="62"/>
      <c r="I36" s="62"/>
      <c r="J36" s="62"/>
      <c r="K36" s="62"/>
      <c r="L36" s="62"/>
      <c r="M36" s="62"/>
      <c r="N36" s="63"/>
      <c r="O36" s="63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4"/>
    </row>
    <row r="37" spans="1:64" s="68" customFormat="1" ht="39.950000000000003" customHeight="1" x14ac:dyDescent="0.25">
      <c r="A37" s="66" t="s">
        <v>36</v>
      </c>
      <c r="B37" s="67">
        <f t="shared" ref="B37:T37" si="24">(B14+B15+B16)/B3</f>
        <v>0.82203389830508478</v>
      </c>
      <c r="C37" s="67">
        <f t="shared" si="24"/>
        <v>0.70192307692307687</v>
      </c>
      <c r="D37" s="67">
        <f t="shared" si="24"/>
        <v>0.67164179104477617</v>
      </c>
      <c r="E37" s="67">
        <f t="shared" si="24"/>
        <v>0.67236467236467234</v>
      </c>
      <c r="F37" s="67">
        <f t="shared" si="24"/>
        <v>0.67222222222222228</v>
      </c>
      <c r="G37" s="67">
        <f t="shared" si="24"/>
        <v>0.74931880108991822</v>
      </c>
      <c r="H37" s="67">
        <f t="shared" si="24"/>
        <v>0.76344086021505375</v>
      </c>
      <c r="I37" s="67">
        <f t="shared" si="24"/>
        <v>0.82564102564102559</v>
      </c>
      <c r="J37" s="67">
        <f t="shared" si="24"/>
        <v>0.84130982367758189</v>
      </c>
      <c r="K37" s="67">
        <f t="shared" si="24"/>
        <v>0.84825870646766166</v>
      </c>
      <c r="L37" s="67">
        <f t="shared" si="24"/>
        <v>0.84951456310679607</v>
      </c>
      <c r="M37" s="67">
        <f t="shared" si="24"/>
        <v>0.83371824480369516</v>
      </c>
      <c r="N37" s="67">
        <f t="shared" si="24"/>
        <v>0.78719008264462809</v>
      </c>
      <c r="O37" s="67">
        <f t="shared" si="24"/>
        <v>0.5060827250608273</v>
      </c>
      <c r="P37" s="67">
        <f t="shared" si="24"/>
        <v>0.56934306569343063</v>
      </c>
      <c r="Q37" s="67">
        <f t="shared" si="24"/>
        <v>0.6058394160583942</v>
      </c>
      <c r="R37" s="67">
        <f t="shared" si="24"/>
        <v>0.61800486618004868</v>
      </c>
      <c r="S37" s="67">
        <f t="shared" si="24"/>
        <v>0.65571776155717765</v>
      </c>
      <c r="T37" s="67">
        <f t="shared" si="24"/>
        <v>0.66058394160583944</v>
      </c>
    </row>
    <row r="38" spans="1:64" s="69" customFormat="1" ht="39.950000000000003" customHeight="1" x14ac:dyDescent="0.25">
      <c r="A38" s="66" t="s">
        <v>37</v>
      </c>
      <c r="B38" s="67">
        <f t="shared" ref="B38:T38" si="25">B29/B16</f>
        <v>1</v>
      </c>
      <c r="C38" s="67">
        <f t="shared" si="25"/>
        <v>1</v>
      </c>
      <c r="D38" s="67">
        <f t="shared" si="25"/>
        <v>1</v>
      </c>
      <c r="E38" s="67">
        <f t="shared" si="25"/>
        <v>1</v>
      </c>
      <c r="F38" s="67">
        <f t="shared" si="25"/>
        <v>1</v>
      </c>
      <c r="G38" s="67">
        <f t="shared" si="25"/>
        <v>1</v>
      </c>
      <c r="H38" s="67">
        <f t="shared" si="25"/>
        <v>1</v>
      </c>
      <c r="I38" s="67">
        <f t="shared" si="25"/>
        <v>1</v>
      </c>
      <c r="J38" s="67">
        <f t="shared" si="25"/>
        <v>1</v>
      </c>
      <c r="K38" s="67">
        <f t="shared" si="25"/>
        <v>1</v>
      </c>
      <c r="L38" s="67">
        <f t="shared" si="25"/>
        <v>1</v>
      </c>
      <c r="M38" s="67">
        <f t="shared" si="25"/>
        <v>1</v>
      </c>
      <c r="N38" s="67">
        <f t="shared" si="25"/>
        <v>0.9285714285714286</v>
      </c>
      <c r="O38" s="67">
        <f t="shared" si="25"/>
        <v>1</v>
      </c>
      <c r="P38" s="67">
        <f t="shared" si="25"/>
        <v>0.86912751677852351</v>
      </c>
      <c r="Q38" s="67">
        <f t="shared" si="25"/>
        <v>0.83012820512820518</v>
      </c>
      <c r="R38" s="67">
        <f t="shared" si="25"/>
        <v>0.89423076923076927</v>
      </c>
      <c r="S38" s="67">
        <f t="shared" si="25"/>
        <v>0.94374999999999998</v>
      </c>
      <c r="T38" s="67">
        <f t="shared" si="25"/>
        <v>0.93827160493827155</v>
      </c>
    </row>
    <row r="39" spans="1:64" s="68" customFormat="1" ht="39.950000000000003" customHeight="1" x14ac:dyDescent="0.25">
      <c r="A39" s="66" t="s">
        <v>38</v>
      </c>
      <c r="B39" s="67">
        <f>B29/B3</f>
        <v>0.57203389830508478</v>
      </c>
      <c r="C39" s="67">
        <f t="shared" ref="C39:T39" si="26">C29/C3</f>
        <v>0.50320512820512819</v>
      </c>
      <c r="D39" s="67">
        <f t="shared" si="26"/>
        <v>0.47761194029850745</v>
      </c>
      <c r="E39" s="67">
        <f t="shared" si="26"/>
        <v>0.45868945868945871</v>
      </c>
      <c r="F39" s="67">
        <f t="shared" si="26"/>
        <v>0.46944444444444444</v>
      </c>
      <c r="G39" s="67">
        <f t="shared" si="26"/>
        <v>0.49318801089918257</v>
      </c>
      <c r="H39" s="67">
        <f t="shared" si="26"/>
        <v>0.50268817204301075</v>
      </c>
      <c r="I39" s="67">
        <f t="shared" si="26"/>
        <v>0.49743589743589745</v>
      </c>
      <c r="J39" s="67">
        <f t="shared" si="26"/>
        <v>0.51637279596977326</v>
      </c>
      <c r="K39" s="67">
        <f t="shared" si="26"/>
        <v>0.5149253731343284</v>
      </c>
      <c r="L39" s="67">
        <f t="shared" si="26"/>
        <v>0.50242718446601942</v>
      </c>
      <c r="M39" s="67">
        <f t="shared" si="26"/>
        <v>0.5080831408775982</v>
      </c>
      <c r="N39" s="67">
        <f t="shared" si="26"/>
        <v>0.45661157024793386</v>
      </c>
      <c r="O39" s="67">
        <f t="shared" si="26"/>
        <v>0.31508515815085159</v>
      </c>
      <c r="P39" s="67">
        <f t="shared" si="26"/>
        <v>0.31508515815085159</v>
      </c>
      <c r="Q39" s="67">
        <f t="shared" si="26"/>
        <v>0.31508515815085159</v>
      </c>
      <c r="R39" s="67">
        <f t="shared" si="26"/>
        <v>0.33941605839416056</v>
      </c>
      <c r="S39" s="67">
        <f t="shared" si="26"/>
        <v>0.36739659367396593</v>
      </c>
      <c r="T39" s="67">
        <f t="shared" si="26"/>
        <v>0.36982968369829683</v>
      </c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</row>
    <row r="40" spans="1:64" s="73" customFormat="1" ht="39.950000000000003" customHeight="1" x14ac:dyDescent="0.25">
      <c r="A40" s="70" t="s">
        <v>39</v>
      </c>
      <c r="B40" s="71"/>
      <c r="C40" s="72">
        <f t="shared" ref="C40:T40" si="27">(C21+C33)/52.18</f>
        <v>0.32590483491211741</v>
      </c>
      <c r="D40" s="72">
        <f t="shared" si="27"/>
        <v>1.3551990363029074</v>
      </c>
      <c r="E40" s="72">
        <f t="shared" si="27"/>
        <v>0.91591045979700636</v>
      </c>
      <c r="F40" s="72">
        <f t="shared" si="27"/>
        <v>1.7229735895891509</v>
      </c>
      <c r="G40" s="72">
        <f t="shared" si="27"/>
        <v>0.2137124406193015</v>
      </c>
      <c r="H40" s="72">
        <f t="shared" si="27"/>
        <v>0.91015836512195258</v>
      </c>
      <c r="I40" s="72">
        <f t="shared" si="27"/>
        <v>0.13717697847531823</v>
      </c>
      <c r="J40" s="72">
        <f t="shared" si="27"/>
        <v>0.40245304714449981</v>
      </c>
      <c r="K40" s="72">
        <f t="shared" si="27"/>
        <v>0.76344834599228728</v>
      </c>
      <c r="L40" s="72">
        <f t="shared" si="27"/>
        <v>0.58466723855761804</v>
      </c>
      <c r="M40" s="72">
        <f t="shared" si="27"/>
        <v>0.42456585193265911</v>
      </c>
      <c r="N40" s="72">
        <f t="shared" si="27"/>
        <v>1.9405355089525269</v>
      </c>
      <c r="O40" s="72">
        <f t="shared" si="27"/>
        <v>1.2068115862673165</v>
      </c>
      <c r="P40" s="72">
        <f t="shared" si="27"/>
        <v>0.98781057960820318</v>
      </c>
      <c r="Q40" s="72">
        <f t="shared" si="27"/>
        <v>0.9166073481903303</v>
      </c>
      <c r="R40" s="72">
        <f t="shared" si="27"/>
        <v>2.1491540272682474</v>
      </c>
      <c r="S40" s="72">
        <f t="shared" si="27"/>
        <v>0.87476353565202336</v>
      </c>
      <c r="T40" s="72">
        <f t="shared" si="27"/>
        <v>5.3468761977769264</v>
      </c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</row>
    <row r="41" spans="1:64" s="76" customFormat="1" ht="39.950000000000003" customHeight="1" x14ac:dyDescent="0.25">
      <c r="A41" s="70" t="s">
        <v>40</v>
      </c>
      <c r="B41" s="74"/>
      <c r="C41" s="75">
        <f t="shared" ref="C41:T41" si="28">(C34+C22)/52.18</f>
        <v>0.32590483491211741</v>
      </c>
      <c r="D41" s="75">
        <f t="shared" si="28"/>
        <v>0.38547883699282703</v>
      </c>
      <c r="E41" s="75">
        <f t="shared" si="28"/>
        <v>0.4030006023106828</v>
      </c>
      <c r="F41" s="75">
        <f t="shared" si="28"/>
        <v>0.41351366150139623</v>
      </c>
      <c r="G41" s="75">
        <f t="shared" si="28"/>
        <v>0.2137124406193015</v>
      </c>
      <c r="H41" s="75">
        <f t="shared" si="28"/>
        <v>0.20442059537498403</v>
      </c>
      <c r="I41" s="75">
        <f t="shared" si="28"/>
        <v>0.13717697847531823</v>
      </c>
      <c r="J41" s="75">
        <f t="shared" si="28"/>
        <v>0.12709043594036837</v>
      </c>
      <c r="K41" s="75">
        <f t="shared" si="28"/>
        <v>0.12305581892638842</v>
      </c>
      <c r="L41" s="75">
        <f t="shared" si="28"/>
        <v>0.12507312743337839</v>
      </c>
      <c r="M41" s="75">
        <f t="shared" si="28"/>
        <v>0.14524621250327813</v>
      </c>
      <c r="N41" s="75">
        <f t="shared" si="28"/>
        <v>0.27548050585713735</v>
      </c>
      <c r="O41" s="75">
        <f t="shared" si="28"/>
        <v>0.8190272538379294</v>
      </c>
      <c r="P41" s="75">
        <f t="shared" si="28"/>
        <v>0.82090046888013435</v>
      </c>
      <c r="Q41" s="75">
        <f t="shared" si="28"/>
        <v>0.79871007530324467</v>
      </c>
      <c r="R41" s="75">
        <f t="shared" si="28"/>
        <v>0.72378147361504575</v>
      </c>
      <c r="S41" s="75">
        <f t="shared" si="28"/>
        <v>0.62017827243463197</v>
      </c>
      <c r="T41" s="75">
        <f t="shared" si="28"/>
        <v>0.61758459006850208</v>
      </c>
    </row>
    <row r="42" spans="1:64" s="83" customFormat="1" ht="68.45" customHeight="1" x14ac:dyDescent="0.25">
      <c r="A42" s="77" t="s">
        <v>41</v>
      </c>
      <c r="B42" s="78" t="s">
        <v>42</v>
      </c>
      <c r="C42" s="78" t="s">
        <v>43</v>
      </c>
      <c r="D42" s="78" t="s">
        <v>44</v>
      </c>
      <c r="E42" s="79"/>
      <c r="F42" s="79"/>
      <c r="G42" s="79"/>
      <c r="H42" s="80"/>
      <c r="I42" s="80"/>
      <c r="J42" s="80"/>
      <c r="K42" s="80"/>
      <c r="L42" s="80"/>
      <c r="M42" s="80"/>
      <c r="N42" s="81"/>
      <c r="O42" s="81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82"/>
    </row>
    <row r="43" spans="1:64" s="76" customFormat="1" ht="39.950000000000003" customHeight="1" x14ac:dyDescent="0.25">
      <c r="A43" s="84" t="s">
        <v>45</v>
      </c>
      <c r="B43" s="85">
        <f>MAX(C20:S20)</f>
        <v>9.5</v>
      </c>
      <c r="C43" s="85">
        <f>AVERAGE(C20:S20)</f>
        <v>4.3308230173108164</v>
      </c>
      <c r="D43" s="85">
        <f>MIN(C20:S20)</f>
        <v>1.3125</v>
      </c>
      <c r="E43" s="86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</row>
    <row r="44" spans="1:64" s="76" customFormat="1" ht="39.950000000000003" customHeight="1" x14ac:dyDescent="0.25">
      <c r="A44" s="84" t="s">
        <v>46</v>
      </c>
      <c r="B44" s="85">
        <f>MAX(C32:S32)</f>
        <v>7</v>
      </c>
      <c r="C44" s="85">
        <f>AVERAGE(C32:S32)</f>
        <v>2.2000336409073435</v>
      </c>
      <c r="D44" s="85">
        <f>MIN(C32:S32)</f>
        <v>0</v>
      </c>
      <c r="E44" s="86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</row>
    <row r="45" spans="1:64" s="83" customFormat="1" ht="39.950000000000003" customHeight="1" x14ac:dyDescent="0.25">
      <c r="A45" s="77" t="s">
        <v>47</v>
      </c>
      <c r="B45" s="79"/>
      <c r="C45" s="79"/>
      <c r="D45" s="79"/>
      <c r="E45" s="79"/>
      <c r="F45" s="79"/>
      <c r="G45" s="79"/>
      <c r="H45" s="80"/>
      <c r="I45" s="80"/>
      <c r="J45" s="80"/>
      <c r="K45" s="80"/>
      <c r="L45" s="80"/>
      <c r="M45" s="80"/>
      <c r="N45" s="81"/>
      <c r="O45" s="81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82"/>
    </row>
    <row r="46" spans="1:64" s="92" customFormat="1" ht="39.950000000000003" customHeight="1" x14ac:dyDescent="0.25">
      <c r="A46" s="88" t="s">
        <v>48</v>
      </c>
      <c r="B46" s="89"/>
      <c r="C46" s="89"/>
      <c r="D46" s="89"/>
      <c r="E46" s="89"/>
      <c r="F46" s="90"/>
      <c r="G46" s="91"/>
      <c r="I46" s="93">
        <v>18.100000000000001</v>
      </c>
      <c r="J46" s="93">
        <v>20.100000000000001</v>
      </c>
      <c r="K46" s="93">
        <v>20.3</v>
      </c>
      <c r="L46" s="93">
        <v>20.3</v>
      </c>
      <c r="M46" s="93">
        <v>26</v>
      </c>
      <c r="N46" s="93">
        <v>26.2</v>
      </c>
      <c r="O46" s="93">
        <v>29.8</v>
      </c>
      <c r="P46" s="93">
        <v>29.8</v>
      </c>
      <c r="Q46" s="93">
        <v>29.8</v>
      </c>
      <c r="R46" s="93">
        <v>31.5</v>
      </c>
      <c r="S46" s="93">
        <v>33.799999999999997</v>
      </c>
      <c r="T46" s="93">
        <v>35.200000000000003</v>
      </c>
    </row>
    <row r="47" spans="1:64" s="96" customFormat="1" ht="39.950000000000003" customHeight="1" thickBot="1" x14ac:dyDescent="0.3">
      <c r="A47" s="94"/>
      <c r="B47" s="95"/>
      <c r="I47" s="96">
        <v>21.3</v>
      </c>
      <c r="J47" s="96">
        <v>23.4</v>
      </c>
      <c r="K47" s="97">
        <v>23.6</v>
      </c>
      <c r="L47" s="97">
        <v>23.6</v>
      </c>
      <c r="M47" s="97">
        <v>30.4</v>
      </c>
      <c r="N47" s="97">
        <v>30.6</v>
      </c>
      <c r="O47" s="97">
        <v>34.700000000000003</v>
      </c>
      <c r="P47" s="97">
        <v>34.700000000000003</v>
      </c>
      <c r="Q47" s="97">
        <v>34.700000000000003</v>
      </c>
      <c r="R47" s="97">
        <v>36.4</v>
      </c>
      <c r="S47" s="97">
        <v>38.78</v>
      </c>
      <c r="T47" s="97">
        <v>40.9</v>
      </c>
    </row>
    <row r="48" spans="1:64" s="106" customFormat="1" ht="56.25" customHeight="1" x14ac:dyDescent="0.25">
      <c r="A48" s="98" t="s">
        <v>49</v>
      </c>
      <c r="B48" s="99"/>
      <c r="C48" s="100"/>
      <c r="D48" s="100"/>
      <c r="E48" s="100"/>
      <c r="F48" s="101"/>
      <c r="G48" s="102"/>
      <c r="H48" s="102"/>
      <c r="I48" s="103"/>
      <c r="J48" s="103"/>
      <c r="K48" s="103"/>
      <c r="L48" s="104"/>
      <c r="M48" s="105">
        <f t="shared" ref="M48:T48" si="29">AVERAGE(M46:M47)</f>
        <v>28.2</v>
      </c>
      <c r="N48" s="105">
        <f t="shared" si="29"/>
        <v>28.4</v>
      </c>
      <c r="O48" s="105">
        <f t="shared" si="29"/>
        <v>32.25</v>
      </c>
      <c r="P48" s="105">
        <f t="shared" si="29"/>
        <v>32.25</v>
      </c>
      <c r="Q48" s="105">
        <f t="shared" si="29"/>
        <v>32.25</v>
      </c>
      <c r="R48" s="105">
        <f t="shared" si="29"/>
        <v>33.950000000000003</v>
      </c>
      <c r="S48" s="105">
        <f t="shared" si="29"/>
        <v>36.29</v>
      </c>
      <c r="T48" s="105">
        <f t="shared" si="29"/>
        <v>38.049999999999997</v>
      </c>
    </row>
    <row r="49" ht="18" customHeight="1" x14ac:dyDescent="0.25"/>
  </sheetData>
  <mergeCells count="10">
    <mergeCell ref="N36:O36"/>
    <mergeCell ref="N42:O42"/>
    <mergeCell ref="N45:O45"/>
    <mergeCell ref="A46:A47"/>
    <mergeCell ref="N4:O4"/>
    <mergeCell ref="B8:BM8"/>
    <mergeCell ref="B13:BP13"/>
    <mergeCell ref="B19:AH19"/>
    <mergeCell ref="N24:O24"/>
    <mergeCell ref="B31:AH31"/>
  </mergeCells>
  <conditionalFormatting sqref="B17:J17">
    <cfRule type="cellIs" dxfId="16" priority="17" operator="lessThan">
      <formula>0</formula>
    </cfRule>
  </conditionalFormatting>
  <conditionalFormatting sqref="B14:B15">
    <cfRule type="cellIs" dxfId="15" priority="16" operator="lessThan">
      <formula>0</formula>
    </cfRule>
  </conditionalFormatting>
  <conditionalFormatting sqref="C14:C15">
    <cfRule type="cellIs" dxfId="14" priority="15" operator="lessThan">
      <formula>0</formula>
    </cfRule>
  </conditionalFormatting>
  <conditionalFormatting sqref="D14:D15">
    <cfRule type="cellIs" dxfId="13" priority="14" operator="lessThan">
      <formula>0</formula>
    </cfRule>
  </conditionalFormatting>
  <conditionalFormatting sqref="E14:E15">
    <cfRule type="cellIs" dxfId="12" priority="13" operator="lessThan">
      <formula>0</formula>
    </cfRule>
  </conditionalFormatting>
  <conditionalFormatting sqref="F14:F15">
    <cfRule type="cellIs" dxfId="11" priority="12" operator="lessThan">
      <formula>0</formula>
    </cfRule>
  </conditionalFormatting>
  <conditionalFormatting sqref="G14:G15">
    <cfRule type="cellIs" dxfId="10" priority="11" operator="lessThan">
      <formula>0</formula>
    </cfRule>
  </conditionalFormatting>
  <conditionalFormatting sqref="K17">
    <cfRule type="cellIs" dxfId="9" priority="10" operator="lessThan">
      <formula>0</formula>
    </cfRule>
  </conditionalFormatting>
  <conditionalFormatting sqref="L17">
    <cfRule type="cellIs" dxfId="8" priority="9" operator="lessThan">
      <formula>0</formula>
    </cfRule>
  </conditionalFormatting>
  <conditionalFormatting sqref="M17">
    <cfRule type="cellIs" dxfId="7" priority="8" operator="lessThan">
      <formula>0</formula>
    </cfRule>
  </conditionalFormatting>
  <conditionalFormatting sqref="N17">
    <cfRule type="cellIs" dxfId="6" priority="7" operator="lessThan">
      <formula>0</formula>
    </cfRule>
  </conditionalFormatting>
  <conditionalFormatting sqref="O17">
    <cfRule type="cellIs" dxfId="5" priority="6" operator="lessThan">
      <formula>0</formula>
    </cfRule>
  </conditionalFormatting>
  <conditionalFormatting sqref="P17">
    <cfRule type="cellIs" dxfId="4" priority="5" operator="lessThan">
      <formula>0</formula>
    </cfRule>
  </conditionalFormatting>
  <conditionalFormatting sqref="Q17">
    <cfRule type="cellIs" dxfId="3" priority="4" operator="lessThan">
      <formula>0</formula>
    </cfRule>
  </conditionalFormatting>
  <conditionalFormatting sqref="R17">
    <cfRule type="cellIs" dxfId="2" priority="3" operator="lessThan">
      <formula>0</formula>
    </cfRule>
  </conditionalFormatting>
  <conditionalFormatting sqref="S17">
    <cfRule type="cellIs" dxfId="1" priority="2" operator="lessThan">
      <formula>0</formula>
    </cfRule>
  </conditionalFormatting>
  <conditionalFormatting sqref="T17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9. Suhareka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Diella Rugova</dc:creator>
  <cp:lastModifiedBy>Diella Rugova</cp:lastModifiedBy>
  <dcterms:created xsi:type="dcterms:W3CDTF">2023-03-09T13:38:27Z</dcterms:created>
  <dcterms:modified xsi:type="dcterms:W3CDTF">2023-03-09T13:38:36Z</dcterms:modified>
</cp:coreProperties>
</file>